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75" windowWidth="9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<sst xmlns="http://schemas.openxmlformats.org/spreadsheetml/2006/main" count="70" uniqueCount="46">
  <si>
    <t>Wall length</t>
  </si>
  <si>
    <t>Wall height</t>
  </si>
  <si>
    <t>Front top</t>
  </si>
  <si>
    <t>front bottom</t>
  </si>
  <si>
    <t>rear top</t>
  </si>
  <si>
    <t>rear bottom</t>
  </si>
  <si>
    <t>Wheel from rear</t>
  </si>
  <si>
    <t>door from front</t>
  </si>
  <si>
    <t>door width</t>
  </si>
  <si>
    <t>door from bottom</t>
  </si>
  <si>
    <t>door height</t>
  </si>
  <si>
    <t>Wheel size</t>
  </si>
  <si>
    <t>Seed points</t>
  </si>
  <si>
    <t>front lwr</t>
  </si>
  <si>
    <t>line</t>
  </si>
  <si>
    <t>front upr</t>
  </si>
  <si>
    <t>rear upr</t>
  </si>
  <si>
    <t>rear lwr</t>
  </si>
  <si>
    <t>door</t>
  </si>
  <si>
    <t>window</t>
  </si>
  <si>
    <t>wheel ctr</t>
  </si>
  <si>
    <t>scale</t>
  </si>
  <si>
    <t>max</t>
  </si>
  <si>
    <t>white space</t>
  </si>
  <si>
    <t>total</t>
  </si>
  <si>
    <t>x</t>
  </si>
  <si>
    <t>y</t>
  </si>
  <si>
    <t>Generated points</t>
  </si>
  <si>
    <t>length</t>
  </si>
  <si>
    <t>length x</t>
  </si>
  <si>
    <t>length y</t>
  </si>
  <si>
    <t>scale x</t>
  </si>
  <si>
    <t>scale y</t>
  </si>
  <si>
    <t>Drawn points</t>
  </si>
  <si>
    <t>Scale</t>
  </si>
  <si>
    <t>window from front of door</t>
  </si>
  <si>
    <t>window width</t>
  </si>
  <si>
    <t>window from top of door</t>
  </si>
  <si>
    <t>window height</t>
  </si>
  <si>
    <t>Teardrop Designer by Mike Schneider</t>
  </si>
  <si>
    <t>Inputs</t>
  </si>
  <si>
    <t>wheel top left</t>
  </si>
  <si>
    <t>wheel dia</t>
  </si>
  <si>
    <t>To use: Edit the inputs</t>
  </si>
  <si>
    <t>then ctrl-t to regenerate</t>
  </si>
  <si>
    <t xml:space="preserve">the shape.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</si>
</sst>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16</xdr:row>
      <xdr:rowOff>142875</xdr:rowOff>
    </xdr:from>
    <xdr:to>
      <xdr:col>5</xdr:col>
      <xdr:colOff>457200</xdr:colOff>
      <xdr:row>16</xdr:row>
      <xdr:rowOff>152400</xdr:rowOff>
    </xdr:to>
    <xdr:sp>
      <xdr:nvSpPr>
        <xdr:cNvPr id="1" name="Line 486"/>
        <xdr:cNvSpPr>
          <a:spLocks/>
        </xdr:cNvSpPr>
      </xdr:nvSpPr>
      <xdr:spPr>
        <a:xfrm flipV="1">
          <a:off x="4343400" y="2733675"/>
          <a:ext cx="66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16</xdr:row>
      <xdr:rowOff>133350</xdr:rowOff>
    </xdr:from>
    <xdr:to>
      <xdr:col>5</xdr:col>
      <xdr:colOff>514350</xdr:colOff>
      <xdr:row>16</xdr:row>
      <xdr:rowOff>142875</xdr:rowOff>
    </xdr:to>
    <xdr:sp>
      <xdr:nvSpPr>
        <xdr:cNvPr id="2" name="Line 487"/>
        <xdr:cNvSpPr>
          <a:spLocks/>
        </xdr:cNvSpPr>
      </xdr:nvSpPr>
      <xdr:spPr>
        <a:xfrm flipV="1">
          <a:off x="4410075" y="2724150"/>
          <a:ext cx="57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104775</xdr:rowOff>
    </xdr:from>
    <xdr:to>
      <xdr:col>5</xdr:col>
      <xdr:colOff>581025</xdr:colOff>
      <xdr:row>16</xdr:row>
      <xdr:rowOff>133350</xdr:rowOff>
    </xdr:to>
    <xdr:sp>
      <xdr:nvSpPr>
        <xdr:cNvPr id="3" name="Line 488"/>
        <xdr:cNvSpPr>
          <a:spLocks/>
        </xdr:cNvSpPr>
      </xdr:nvSpPr>
      <xdr:spPr>
        <a:xfrm flipV="1">
          <a:off x="4467225" y="2695575"/>
          <a:ext cx="66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16</xdr:row>
      <xdr:rowOff>76200</xdr:rowOff>
    </xdr:from>
    <xdr:to>
      <xdr:col>6</xdr:col>
      <xdr:colOff>28575</xdr:colOff>
      <xdr:row>16</xdr:row>
      <xdr:rowOff>104775</xdr:rowOff>
    </xdr:to>
    <xdr:sp>
      <xdr:nvSpPr>
        <xdr:cNvPr id="4" name="Line 489"/>
        <xdr:cNvSpPr>
          <a:spLocks/>
        </xdr:cNvSpPr>
      </xdr:nvSpPr>
      <xdr:spPr>
        <a:xfrm flipV="1">
          <a:off x="4533900" y="2667000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16</xdr:row>
      <xdr:rowOff>28575</xdr:rowOff>
    </xdr:from>
    <xdr:to>
      <xdr:col>6</xdr:col>
      <xdr:colOff>85725</xdr:colOff>
      <xdr:row>16</xdr:row>
      <xdr:rowOff>76200</xdr:rowOff>
    </xdr:to>
    <xdr:sp>
      <xdr:nvSpPr>
        <xdr:cNvPr id="5" name="Line 490"/>
        <xdr:cNvSpPr>
          <a:spLocks/>
        </xdr:cNvSpPr>
      </xdr:nvSpPr>
      <xdr:spPr>
        <a:xfrm flipV="1">
          <a:off x="4591050" y="2619375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15</xdr:row>
      <xdr:rowOff>142875</xdr:rowOff>
    </xdr:from>
    <xdr:to>
      <xdr:col>6</xdr:col>
      <xdr:colOff>142875</xdr:colOff>
      <xdr:row>16</xdr:row>
      <xdr:rowOff>28575</xdr:rowOff>
    </xdr:to>
    <xdr:sp>
      <xdr:nvSpPr>
        <xdr:cNvPr id="6" name="Line 491"/>
        <xdr:cNvSpPr>
          <a:spLocks/>
        </xdr:cNvSpPr>
      </xdr:nvSpPr>
      <xdr:spPr>
        <a:xfrm flipV="1">
          <a:off x="4648200" y="2571750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15</xdr:row>
      <xdr:rowOff>76200</xdr:rowOff>
    </xdr:from>
    <xdr:to>
      <xdr:col>6</xdr:col>
      <xdr:colOff>190500</xdr:colOff>
      <xdr:row>15</xdr:row>
      <xdr:rowOff>142875</xdr:rowOff>
    </xdr:to>
    <xdr:sp>
      <xdr:nvSpPr>
        <xdr:cNvPr id="7" name="Line 492"/>
        <xdr:cNvSpPr>
          <a:spLocks/>
        </xdr:cNvSpPr>
      </xdr:nvSpPr>
      <xdr:spPr>
        <a:xfrm flipV="1">
          <a:off x="4705350" y="2505075"/>
          <a:ext cx="476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15</xdr:row>
      <xdr:rowOff>9525</xdr:rowOff>
    </xdr:from>
    <xdr:to>
      <xdr:col>6</xdr:col>
      <xdr:colOff>238125</xdr:colOff>
      <xdr:row>15</xdr:row>
      <xdr:rowOff>76200</xdr:rowOff>
    </xdr:to>
    <xdr:sp>
      <xdr:nvSpPr>
        <xdr:cNvPr id="8" name="Line 493"/>
        <xdr:cNvSpPr>
          <a:spLocks/>
        </xdr:cNvSpPr>
      </xdr:nvSpPr>
      <xdr:spPr>
        <a:xfrm flipV="1">
          <a:off x="4752975" y="2438400"/>
          <a:ext cx="476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14</xdr:row>
      <xdr:rowOff>95250</xdr:rowOff>
    </xdr:from>
    <xdr:to>
      <xdr:col>6</xdr:col>
      <xdr:colOff>276225</xdr:colOff>
      <xdr:row>15</xdr:row>
      <xdr:rowOff>9525</xdr:rowOff>
    </xdr:to>
    <xdr:sp>
      <xdr:nvSpPr>
        <xdr:cNvPr id="9" name="Line 494"/>
        <xdr:cNvSpPr>
          <a:spLocks/>
        </xdr:cNvSpPr>
      </xdr:nvSpPr>
      <xdr:spPr>
        <a:xfrm flipV="1">
          <a:off x="4800600" y="2362200"/>
          <a:ext cx="381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14</xdr:row>
      <xdr:rowOff>19050</xdr:rowOff>
    </xdr:from>
    <xdr:to>
      <xdr:col>6</xdr:col>
      <xdr:colOff>304800</xdr:colOff>
      <xdr:row>14</xdr:row>
      <xdr:rowOff>95250</xdr:rowOff>
    </xdr:to>
    <xdr:sp>
      <xdr:nvSpPr>
        <xdr:cNvPr id="10" name="Line 495"/>
        <xdr:cNvSpPr>
          <a:spLocks/>
        </xdr:cNvSpPr>
      </xdr:nvSpPr>
      <xdr:spPr>
        <a:xfrm flipV="1">
          <a:off x="4838700" y="2286000"/>
          <a:ext cx="28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13</xdr:row>
      <xdr:rowOff>95250</xdr:rowOff>
    </xdr:from>
    <xdr:to>
      <xdr:col>6</xdr:col>
      <xdr:colOff>333375</xdr:colOff>
      <xdr:row>14</xdr:row>
      <xdr:rowOff>19050</xdr:rowOff>
    </xdr:to>
    <xdr:sp>
      <xdr:nvSpPr>
        <xdr:cNvPr id="11" name="Line 496"/>
        <xdr:cNvSpPr>
          <a:spLocks/>
        </xdr:cNvSpPr>
      </xdr:nvSpPr>
      <xdr:spPr>
        <a:xfrm flipV="1">
          <a:off x="4867275" y="2200275"/>
          <a:ext cx="285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13</xdr:row>
      <xdr:rowOff>9525</xdr:rowOff>
    </xdr:from>
    <xdr:to>
      <xdr:col>6</xdr:col>
      <xdr:colOff>361950</xdr:colOff>
      <xdr:row>13</xdr:row>
      <xdr:rowOff>95250</xdr:rowOff>
    </xdr:to>
    <xdr:sp>
      <xdr:nvSpPr>
        <xdr:cNvPr id="12" name="Line 497"/>
        <xdr:cNvSpPr>
          <a:spLocks/>
        </xdr:cNvSpPr>
      </xdr:nvSpPr>
      <xdr:spPr>
        <a:xfrm flipV="1">
          <a:off x="4895850" y="2114550"/>
          <a:ext cx="285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12</xdr:row>
      <xdr:rowOff>76200</xdr:rowOff>
    </xdr:from>
    <xdr:to>
      <xdr:col>6</xdr:col>
      <xdr:colOff>381000</xdr:colOff>
      <xdr:row>13</xdr:row>
      <xdr:rowOff>9525</xdr:rowOff>
    </xdr:to>
    <xdr:sp>
      <xdr:nvSpPr>
        <xdr:cNvPr id="13" name="Line 498"/>
        <xdr:cNvSpPr>
          <a:spLocks/>
        </xdr:cNvSpPr>
      </xdr:nvSpPr>
      <xdr:spPr>
        <a:xfrm flipV="1">
          <a:off x="4924425" y="2019300"/>
          <a:ext cx="190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11</xdr:row>
      <xdr:rowOff>142875</xdr:rowOff>
    </xdr:from>
    <xdr:to>
      <xdr:col>6</xdr:col>
      <xdr:colOff>390525</xdr:colOff>
      <xdr:row>12</xdr:row>
      <xdr:rowOff>76200</xdr:rowOff>
    </xdr:to>
    <xdr:sp>
      <xdr:nvSpPr>
        <xdr:cNvPr id="14" name="Line 499"/>
        <xdr:cNvSpPr>
          <a:spLocks/>
        </xdr:cNvSpPr>
      </xdr:nvSpPr>
      <xdr:spPr>
        <a:xfrm flipV="1">
          <a:off x="4943475" y="1924050"/>
          <a:ext cx="95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11</xdr:row>
      <xdr:rowOff>47625</xdr:rowOff>
    </xdr:from>
    <xdr:to>
      <xdr:col>6</xdr:col>
      <xdr:colOff>390525</xdr:colOff>
      <xdr:row>11</xdr:row>
      <xdr:rowOff>142875</xdr:rowOff>
    </xdr:to>
    <xdr:sp>
      <xdr:nvSpPr>
        <xdr:cNvPr id="15" name="Line 500"/>
        <xdr:cNvSpPr>
          <a:spLocks/>
        </xdr:cNvSpPr>
      </xdr:nvSpPr>
      <xdr:spPr>
        <a:xfrm flipV="1">
          <a:off x="4953000" y="18288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11</xdr:row>
      <xdr:rowOff>47625</xdr:rowOff>
    </xdr:from>
    <xdr:to>
      <xdr:col>6</xdr:col>
      <xdr:colOff>390525</xdr:colOff>
      <xdr:row>11</xdr:row>
      <xdr:rowOff>47625</xdr:rowOff>
    </xdr:to>
    <xdr:sp>
      <xdr:nvSpPr>
        <xdr:cNvPr id="16" name="Line 501"/>
        <xdr:cNvSpPr>
          <a:spLocks/>
        </xdr:cNvSpPr>
      </xdr:nvSpPr>
      <xdr:spPr>
        <a:xfrm>
          <a:off x="49530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10</xdr:row>
      <xdr:rowOff>47625</xdr:rowOff>
    </xdr:from>
    <xdr:to>
      <xdr:col>6</xdr:col>
      <xdr:colOff>390525</xdr:colOff>
      <xdr:row>11</xdr:row>
      <xdr:rowOff>47625</xdr:rowOff>
    </xdr:to>
    <xdr:sp>
      <xdr:nvSpPr>
        <xdr:cNvPr id="17" name="Line 502"/>
        <xdr:cNvSpPr>
          <a:spLocks/>
        </xdr:cNvSpPr>
      </xdr:nvSpPr>
      <xdr:spPr>
        <a:xfrm flipH="1" flipV="1">
          <a:off x="4943475" y="1666875"/>
          <a:ext cx="9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9</xdr:row>
      <xdr:rowOff>57150</xdr:rowOff>
    </xdr:from>
    <xdr:to>
      <xdr:col>6</xdr:col>
      <xdr:colOff>381000</xdr:colOff>
      <xdr:row>10</xdr:row>
      <xdr:rowOff>47625</xdr:rowOff>
    </xdr:to>
    <xdr:sp>
      <xdr:nvSpPr>
        <xdr:cNvPr id="18" name="Line 503"/>
        <xdr:cNvSpPr>
          <a:spLocks/>
        </xdr:cNvSpPr>
      </xdr:nvSpPr>
      <xdr:spPr>
        <a:xfrm flipH="1" flipV="1">
          <a:off x="4924425" y="1514475"/>
          <a:ext cx="190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8</xdr:row>
      <xdr:rowOff>66675</xdr:rowOff>
    </xdr:from>
    <xdr:to>
      <xdr:col>6</xdr:col>
      <xdr:colOff>361950</xdr:colOff>
      <xdr:row>9</xdr:row>
      <xdr:rowOff>57150</xdr:rowOff>
    </xdr:to>
    <xdr:sp>
      <xdr:nvSpPr>
        <xdr:cNvPr id="19" name="Line 504"/>
        <xdr:cNvSpPr>
          <a:spLocks/>
        </xdr:cNvSpPr>
      </xdr:nvSpPr>
      <xdr:spPr>
        <a:xfrm flipH="1" flipV="1">
          <a:off x="4886325" y="1362075"/>
          <a:ext cx="381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7</xdr:row>
      <xdr:rowOff>76200</xdr:rowOff>
    </xdr:from>
    <xdr:to>
      <xdr:col>6</xdr:col>
      <xdr:colOff>323850</xdr:colOff>
      <xdr:row>8</xdr:row>
      <xdr:rowOff>66675</xdr:rowOff>
    </xdr:to>
    <xdr:sp>
      <xdr:nvSpPr>
        <xdr:cNvPr id="20" name="Line 505"/>
        <xdr:cNvSpPr>
          <a:spLocks/>
        </xdr:cNvSpPr>
      </xdr:nvSpPr>
      <xdr:spPr>
        <a:xfrm flipH="1" flipV="1">
          <a:off x="4829175" y="1209675"/>
          <a:ext cx="571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6</xdr:row>
      <xdr:rowOff>95250</xdr:rowOff>
    </xdr:from>
    <xdr:to>
      <xdr:col>6</xdr:col>
      <xdr:colOff>266700</xdr:colOff>
      <xdr:row>7</xdr:row>
      <xdr:rowOff>76200</xdr:rowOff>
    </xdr:to>
    <xdr:sp>
      <xdr:nvSpPr>
        <xdr:cNvPr id="21" name="Line 506"/>
        <xdr:cNvSpPr>
          <a:spLocks/>
        </xdr:cNvSpPr>
      </xdr:nvSpPr>
      <xdr:spPr>
        <a:xfrm flipH="1" flipV="1">
          <a:off x="4762500" y="1066800"/>
          <a:ext cx="666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5</xdr:row>
      <xdr:rowOff>123825</xdr:rowOff>
    </xdr:from>
    <xdr:to>
      <xdr:col>6</xdr:col>
      <xdr:colOff>200025</xdr:colOff>
      <xdr:row>6</xdr:row>
      <xdr:rowOff>95250</xdr:rowOff>
    </xdr:to>
    <xdr:sp>
      <xdr:nvSpPr>
        <xdr:cNvPr id="22" name="Line 507"/>
        <xdr:cNvSpPr>
          <a:spLocks/>
        </xdr:cNvSpPr>
      </xdr:nvSpPr>
      <xdr:spPr>
        <a:xfrm flipH="1" flipV="1">
          <a:off x="4676775" y="933450"/>
          <a:ext cx="857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</xdr:row>
      <xdr:rowOff>0</xdr:rowOff>
    </xdr:from>
    <xdr:to>
      <xdr:col>6</xdr:col>
      <xdr:colOff>114300</xdr:colOff>
      <xdr:row>5</xdr:row>
      <xdr:rowOff>123825</xdr:rowOff>
    </xdr:to>
    <xdr:sp>
      <xdr:nvSpPr>
        <xdr:cNvPr id="23" name="Line 508"/>
        <xdr:cNvSpPr>
          <a:spLocks/>
        </xdr:cNvSpPr>
      </xdr:nvSpPr>
      <xdr:spPr>
        <a:xfrm flipH="1" flipV="1">
          <a:off x="4591050" y="809625"/>
          <a:ext cx="857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4</xdr:row>
      <xdr:rowOff>47625</xdr:rowOff>
    </xdr:from>
    <xdr:to>
      <xdr:col>6</xdr:col>
      <xdr:colOff>28575</xdr:colOff>
      <xdr:row>5</xdr:row>
      <xdr:rowOff>0</xdr:rowOff>
    </xdr:to>
    <xdr:sp>
      <xdr:nvSpPr>
        <xdr:cNvPr id="24" name="Line 509"/>
        <xdr:cNvSpPr>
          <a:spLocks/>
        </xdr:cNvSpPr>
      </xdr:nvSpPr>
      <xdr:spPr>
        <a:xfrm flipH="1" flipV="1">
          <a:off x="4486275" y="695325"/>
          <a:ext cx="104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3</xdr:row>
      <xdr:rowOff>114300</xdr:rowOff>
    </xdr:from>
    <xdr:to>
      <xdr:col>5</xdr:col>
      <xdr:colOff>533400</xdr:colOff>
      <xdr:row>4</xdr:row>
      <xdr:rowOff>47625</xdr:rowOff>
    </xdr:to>
    <xdr:sp>
      <xdr:nvSpPr>
        <xdr:cNvPr id="25" name="Line 510"/>
        <xdr:cNvSpPr>
          <a:spLocks/>
        </xdr:cNvSpPr>
      </xdr:nvSpPr>
      <xdr:spPr>
        <a:xfrm flipH="1" flipV="1">
          <a:off x="4362450" y="600075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</xdr:row>
      <xdr:rowOff>19050</xdr:rowOff>
    </xdr:from>
    <xdr:to>
      <xdr:col>5</xdr:col>
      <xdr:colOff>409575</xdr:colOff>
      <xdr:row>3</xdr:row>
      <xdr:rowOff>114300</xdr:rowOff>
    </xdr:to>
    <xdr:sp>
      <xdr:nvSpPr>
        <xdr:cNvPr id="26" name="Line 511"/>
        <xdr:cNvSpPr>
          <a:spLocks/>
        </xdr:cNvSpPr>
      </xdr:nvSpPr>
      <xdr:spPr>
        <a:xfrm flipH="1" flipV="1">
          <a:off x="4238625" y="504825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</xdr:row>
      <xdr:rowOff>114300</xdr:rowOff>
    </xdr:from>
    <xdr:to>
      <xdr:col>5</xdr:col>
      <xdr:colOff>285750</xdr:colOff>
      <xdr:row>3</xdr:row>
      <xdr:rowOff>19050</xdr:rowOff>
    </xdr:to>
    <xdr:sp>
      <xdr:nvSpPr>
        <xdr:cNvPr id="27" name="Line 512"/>
        <xdr:cNvSpPr>
          <a:spLocks/>
        </xdr:cNvSpPr>
      </xdr:nvSpPr>
      <xdr:spPr>
        <a:xfrm flipH="1" flipV="1">
          <a:off x="4105275" y="438150"/>
          <a:ext cx="1333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</xdr:row>
      <xdr:rowOff>57150</xdr:rowOff>
    </xdr:from>
    <xdr:to>
      <xdr:col>5</xdr:col>
      <xdr:colOff>152400</xdr:colOff>
      <xdr:row>2</xdr:row>
      <xdr:rowOff>114300</xdr:rowOff>
    </xdr:to>
    <xdr:sp>
      <xdr:nvSpPr>
        <xdr:cNvPr id="28" name="Line 513"/>
        <xdr:cNvSpPr>
          <a:spLocks/>
        </xdr:cNvSpPr>
      </xdr:nvSpPr>
      <xdr:spPr>
        <a:xfrm flipH="1" flipV="1">
          <a:off x="3971925" y="381000"/>
          <a:ext cx="1333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2</xdr:row>
      <xdr:rowOff>9525</xdr:rowOff>
    </xdr:from>
    <xdr:to>
      <xdr:col>5</xdr:col>
      <xdr:colOff>19050</xdr:colOff>
      <xdr:row>2</xdr:row>
      <xdr:rowOff>57150</xdr:rowOff>
    </xdr:to>
    <xdr:sp>
      <xdr:nvSpPr>
        <xdr:cNvPr id="29" name="Line 514"/>
        <xdr:cNvSpPr>
          <a:spLocks/>
        </xdr:cNvSpPr>
      </xdr:nvSpPr>
      <xdr:spPr>
        <a:xfrm flipH="1" flipV="1">
          <a:off x="3829050" y="333375"/>
          <a:ext cx="1428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</xdr:row>
      <xdr:rowOff>152400</xdr:rowOff>
    </xdr:from>
    <xdr:to>
      <xdr:col>4</xdr:col>
      <xdr:colOff>485775</xdr:colOff>
      <xdr:row>2</xdr:row>
      <xdr:rowOff>9525</xdr:rowOff>
    </xdr:to>
    <xdr:sp>
      <xdr:nvSpPr>
        <xdr:cNvPr id="30" name="Line 515"/>
        <xdr:cNvSpPr>
          <a:spLocks/>
        </xdr:cNvSpPr>
      </xdr:nvSpPr>
      <xdr:spPr>
        <a:xfrm flipH="1" flipV="1">
          <a:off x="3676650" y="314325"/>
          <a:ext cx="152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</xdr:row>
      <xdr:rowOff>142875</xdr:rowOff>
    </xdr:from>
    <xdr:to>
      <xdr:col>4</xdr:col>
      <xdr:colOff>333375</xdr:colOff>
      <xdr:row>1</xdr:row>
      <xdr:rowOff>152400</xdr:rowOff>
    </xdr:to>
    <xdr:sp>
      <xdr:nvSpPr>
        <xdr:cNvPr id="31" name="Line 516"/>
        <xdr:cNvSpPr>
          <a:spLocks/>
        </xdr:cNvSpPr>
      </xdr:nvSpPr>
      <xdr:spPr>
        <a:xfrm flipH="1" flipV="1">
          <a:off x="3533775" y="304800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</xdr:row>
      <xdr:rowOff>142875</xdr:rowOff>
    </xdr:from>
    <xdr:to>
      <xdr:col>4</xdr:col>
      <xdr:colOff>190500</xdr:colOff>
      <xdr:row>1</xdr:row>
      <xdr:rowOff>142875</xdr:rowOff>
    </xdr:to>
    <xdr:sp>
      <xdr:nvSpPr>
        <xdr:cNvPr id="32" name="Line 517"/>
        <xdr:cNvSpPr>
          <a:spLocks/>
        </xdr:cNvSpPr>
      </xdr:nvSpPr>
      <xdr:spPr>
        <a:xfrm>
          <a:off x="353377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1</xdr:row>
      <xdr:rowOff>142875</xdr:rowOff>
    </xdr:from>
    <xdr:to>
      <xdr:col>4</xdr:col>
      <xdr:colOff>190500</xdr:colOff>
      <xdr:row>1</xdr:row>
      <xdr:rowOff>152400</xdr:rowOff>
    </xdr:to>
    <xdr:sp>
      <xdr:nvSpPr>
        <xdr:cNvPr id="33" name="Line 518"/>
        <xdr:cNvSpPr>
          <a:spLocks/>
        </xdr:cNvSpPr>
      </xdr:nvSpPr>
      <xdr:spPr>
        <a:xfrm flipH="1">
          <a:off x="3171825" y="304800"/>
          <a:ext cx="361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</xdr:row>
      <xdr:rowOff>152400</xdr:rowOff>
    </xdr:from>
    <xdr:to>
      <xdr:col>3</xdr:col>
      <xdr:colOff>438150</xdr:colOff>
      <xdr:row>2</xdr:row>
      <xdr:rowOff>19050</xdr:rowOff>
    </xdr:to>
    <xdr:sp>
      <xdr:nvSpPr>
        <xdr:cNvPr id="34" name="Line 519"/>
        <xdr:cNvSpPr>
          <a:spLocks/>
        </xdr:cNvSpPr>
      </xdr:nvSpPr>
      <xdr:spPr>
        <a:xfrm flipH="1">
          <a:off x="2809875" y="314325"/>
          <a:ext cx="361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</xdr:row>
      <xdr:rowOff>19050</xdr:rowOff>
    </xdr:from>
    <xdr:to>
      <xdr:col>3</xdr:col>
      <xdr:colOff>76200</xdr:colOff>
      <xdr:row>2</xdr:row>
      <xdr:rowOff>66675</xdr:rowOff>
    </xdr:to>
    <xdr:sp>
      <xdr:nvSpPr>
        <xdr:cNvPr id="35" name="Line 520"/>
        <xdr:cNvSpPr>
          <a:spLocks/>
        </xdr:cNvSpPr>
      </xdr:nvSpPr>
      <xdr:spPr>
        <a:xfrm flipH="1">
          <a:off x="2466975" y="342900"/>
          <a:ext cx="3429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66675</xdr:rowOff>
    </xdr:from>
    <xdr:to>
      <xdr:col>2</xdr:col>
      <xdr:colOff>342900</xdr:colOff>
      <xdr:row>2</xdr:row>
      <xdr:rowOff>142875</xdr:rowOff>
    </xdr:to>
    <xdr:sp>
      <xdr:nvSpPr>
        <xdr:cNvPr id="36" name="Line 521"/>
        <xdr:cNvSpPr>
          <a:spLocks/>
        </xdr:cNvSpPr>
      </xdr:nvSpPr>
      <xdr:spPr>
        <a:xfrm flipH="1">
          <a:off x="2124075" y="390525"/>
          <a:ext cx="342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142875</xdr:rowOff>
    </xdr:from>
    <xdr:to>
      <xdr:col>2</xdr:col>
      <xdr:colOff>0</xdr:colOff>
      <xdr:row>3</xdr:row>
      <xdr:rowOff>66675</xdr:rowOff>
    </xdr:to>
    <xdr:sp>
      <xdr:nvSpPr>
        <xdr:cNvPr id="37" name="Line 522"/>
        <xdr:cNvSpPr>
          <a:spLocks/>
        </xdr:cNvSpPr>
      </xdr:nvSpPr>
      <xdr:spPr>
        <a:xfrm flipH="1">
          <a:off x="1800225" y="466725"/>
          <a:ext cx="3238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1495425</xdr:colOff>
      <xdr:row>3</xdr:row>
      <xdr:rowOff>66675</xdr:rowOff>
    </xdr:from>
    <xdr:to>
      <xdr:col>1</xdr:col>
      <xdr:colOff>285750</xdr:colOff>
      <xdr:row>4</xdr:row>
      <xdr:rowOff>9525</xdr:rowOff>
    </xdr:to>
    <xdr:sp>
      <xdr:nvSpPr>
        <xdr:cNvPr id="38" name="Line 523"/>
        <xdr:cNvSpPr>
          <a:spLocks/>
        </xdr:cNvSpPr>
      </xdr:nvSpPr>
      <xdr:spPr>
        <a:xfrm flipH="1">
          <a:off x="1495425" y="552450"/>
          <a:ext cx="3048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1219200</xdr:colOff>
      <xdr:row>4</xdr:row>
      <xdr:rowOff>9525</xdr:rowOff>
    </xdr:from>
    <xdr:to>
      <xdr:col>0</xdr:col>
      <xdr:colOff>1495425</xdr:colOff>
      <xdr:row>4</xdr:row>
      <xdr:rowOff>123825</xdr:rowOff>
    </xdr:to>
    <xdr:sp>
      <xdr:nvSpPr>
        <xdr:cNvPr id="39" name="Line 524"/>
        <xdr:cNvSpPr>
          <a:spLocks/>
        </xdr:cNvSpPr>
      </xdr:nvSpPr>
      <xdr:spPr>
        <a:xfrm flipH="1">
          <a:off x="1219200" y="657225"/>
          <a:ext cx="276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962025</xdr:colOff>
      <xdr:row>4</xdr:row>
      <xdr:rowOff>123825</xdr:rowOff>
    </xdr:from>
    <xdr:to>
      <xdr:col>0</xdr:col>
      <xdr:colOff>1219200</xdr:colOff>
      <xdr:row>5</xdr:row>
      <xdr:rowOff>104775</xdr:rowOff>
    </xdr:to>
    <xdr:sp>
      <xdr:nvSpPr>
        <xdr:cNvPr id="40" name="Line 525"/>
        <xdr:cNvSpPr>
          <a:spLocks/>
        </xdr:cNvSpPr>
      </xdr:nvSpPr>
      <xdr:spPr>
        <a:xfrm flipH="1">
          <a:off x="962025" y="771525"/>
          <a:ext cx="2571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5</xdr:row>
      <xdr:rowOff>104775</xdr:rowOff>
    </xdr:from>
    <xdr:to>
      <xdr:col>0</xdr:col>
      <xdr:colOff>962025</xdr:colOff>
      <xdr:row>6</xdr:row>
      <xdr:rowOff>85725</xdr:rowOff>
    </xdr:to>
    <xdr:sp>
      <xdr:nvSpPr>
        <xdr:cNvPr id="41" name="Line 526"/>
        <xdr:cNvSpPr>
          <a:spLocks/>
        </xdr:cNvSpPr>
      </xdr:nvSpPr>
      <xdr:spPr>
        <a:xfrm flipH="1">
          <a:off x="733425" y="914400"/>
          <a:ext cx="2286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6</xdr:row>
      <xdr:rowOff>85725</xdr:rowOff>
    </xdr:from>
    <xdr:to>
      <xdr:col>0</xdr:col>
      <xdr:colOff>733425</xdr:colOff>
      <xdr:row>7</xdr:row>
      <xdr:rowOff>85725</xdr:rowOff>
    </xdr:to>
    <xdr:sp>
      <xdr:nvSpPr>
        <xdr:cNvPr id="42" name="Line 527"/>
        <xdr:cNvSpPr>
          <a:spLocks/>
        </xdr:cNvSpPr>
      </xdr:nvSpPr>
      <xdr:spPr>
        <a:xfrm flipH="1">
          <a:off x="542925" y="1057275"/>
          <a:ext cx="190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7</xdr:row>
      <xdr:rowOff>85725</xdr:rowOff>
    </xdr:from>
    <xdr:to>
      <xdr:col>0</xdr:col>
      <xdr:colOff>542925</xdr:colOff>
      <xdr:row>8</xdr:row>
      <xdr:rowOff>95250</xdr:rowOff>
    </xdr:to>
    <xdr:sp>
      <xdr:nvSpPr>
        <xdr:cNvPr id="43" name="Line 528"/>
        <xdr:cNvSpPr>
          <a:spLocks/>
        </xdr:cNvSpPr>
      </xdr:nvSpPr>
      <xdr:spPr>
        <a:xfrm flipH="1">
          <a:off x="371475" y="121920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8</xdr:row>
      <xdr:rowOff>95250</xdr:rowOff>
    </xdr:from>
    <xdr:to>
      <xdr:col>0</xdr:col>
      <xdr:colOff>371475</xdr:colOff>
      <xdr:row>9</xdr:row>
      <xdr:rowOff>114300</xdr:rowOff>
    </xdr:to>
    <xdr:sp>
      <xdr:nvSpPr>
        <xdr:cNvPr id="44" name="Line 529"/>
        <xdr:cNvSpPr>
          <a:spLocks/>
        </xdr:cNvSpPr>
      </xdr:nvSpPr>
      <xdr:spPr>
        <a:xfrm flipH="1">
          <a:off x="247650" y="1390650"/>
          <a:ext cx="1238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9</xdr:row>
      <xdr:rowOff>114300</xdr:rowOff>
    </xdr:from>
    <xdr:to>
      <xdr:col>0</xdr:col>
      <xdr:colOff>247650</xdr:colOff>
      <xdr:row>10</xdr:row>
      <xdr:rowOff>133350</xdr:rowOff>
    </xdr:to>
    <xdr:sp>
      <xdr:nvSpPr>
        <xdr:cNvPr id="45" name="Line 530"/>
        <xdr:cNvSpPr>
          <a:spLocks/>
        </xdr:cNvSpPr>
      </xdr:nvSpPr>
      <xdr:spPr>
        <a:xfrm flipH="1">
          <a:off x="152400" y="1571625"/>
          <a:ext cx="95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10</xdr:row>
      <xdr:rowOff>133350</xdr:rowOff>
    </xdr:from>
    <xdr:to>
      <xdr:col>0</xdr:col>
      <xdr:colOff>152400</xdr:colOff>
      <xdr:row>12</xdr:row>
      <xdr:rowOff>0</xdr:rowOff>
    </xdr:to>
    <xdr:sp>
      <xdr:nvSpPr>
        <xdr:cNvPr id="46" name="Line 531"/>
        <xdr:cNvSpPr>
          <a:spLocks/>
        </xdr:cNvSpPr>
      </xdr:nvSpPr>
      <xdr:spPr>
        <a:xfrm flipH="1">
          <a:off x="95250" y="1752600"/>
          <a:ext cx="571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12</xdr:row>
      <xdr:rowOff>0</xdr:rowOff>
    </xdr:from>
    <xdr:to>
      <xdr:col>0</xdr:col>
      <xdr:colOff>95250</xdr:colOff>
      <xdr:row>13</xdr:row>
      <xdr:rowOff>28575</xdr:rowOff>
    </xdr:to>
    <xdr:sp>
      <xdr:nvSpPr>
        <xdr:cNvPr id="47" name="Line 532"/>
        <xdr:cNvSpPr>
          <a:spLocks/>
        </xdr:cNvSpPr>
      </xdr:nvSpPr>
      <xdr:spPr>
        <a:xfrm flipH="1">
          <a:off x="76200" y="1943100"/>
          <a:ext cx="190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13</xdr:row>
      <xdr:rowOff>28575</xdr:rowOff>
    </xdr:from>
    <xdr:to>
      <xdr:col>0</xdr:col>
      <xdr:colOff>76200</xdr:colOff>
      <xdr:row>13</xdr:row>
      <xdr:rowOff>28575</xdr:rowOff>
    </xdr:to>
    <xdr:sp>
      <xdr:nvSpPr>
        <xdr:cNvPr id="48" name="Line 533"/>
        <xdr:cNvSpPr>
          <a:spLocks/>
        </xdr:cNvSpPr>
      </xdr:nvSpPr>
      <xdr:spPr>
        <a:xfrm>
          <a:off x="762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13</xdr:row>
      <xdr:rowOff>28575</xdr:rowOff>
    </xdr:from>
    <xdr:to>
      <xdr:col>0</xdr:col>
      <xdr:colOff>95250</xdr:colOff>
      <xdr:row>13</xdr:row>
      <xdr:rowOff>152400</xdr:rowOff>
    </xdr:to>
    <xdr:sp>
      <xdr:nvSpPr>
        <xdr:cNvPr id="49" name="Line 534"/>
        <xdr:cNvSpPr>
          <a:spLocks/>
        </xdr:cNvSpPr>
      </xdr:nvSpPr>
      <xdr:spPr>
        <a:xfrm>
          <a:off x="76200" y="2133600"/>
          <a:ext cx="190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13</xdr:row>
      <xdr:rowOff>152400</xdr:rowOff>
    </xdr:from>
    <xdr:to>
      <xdr:col>0</xdr:col>
      <xdr:colOff>123825</xdr:colOff>
      <xdr:row>14</xdr:row>
      <xdr:rowOff>57150</xdr:rowOff>
    </xdr:to>
    <xdr:sp>
      <xdr:nvSpPr>
        <xdr:cNvPr id="50" name="Line 535"/>
        <xdr:cNvSpPr>
          <a:spLocks/>
        </xdr:cNvSpPr>
      </xdr:nvSpPr>
      <xdr:spPr>
        <a:xfrm>
          <a:off x="95250" y="2257425"/>
          <a:ext cx="285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14</xdr:row>
      <xdr:rowOff>57150</xdr:rowOff>
    </xdr:from>
    <xdr:to>
      <xdr:col>0</xdr:col>
      <xdr:colOff>152400</xdr:colOff>
      <xdr:row>14</xdr:row>
      <xdr:rowOff>114300</xdr:rowOff>
    </xdr:to>
    <xdr:sp>
      <xdr:nvSpPr>
        <xdr:cNvPr id="51" name="Line 536"/>
        <xdr:cNvSpPr>
          <a:spLocks/>
        </xdr:cNvSpPr>
      </xdr:nvSpPr>
      <xdr:spPr>
        <a:xfrm>
          <a:off x="123825" y="2324100"/>
          <a:ext cx="285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14</xdr:row>
      <xdr:rowOff>114300</xdr:rowOff>
    </xdr:from>
    <xdr:to>
      <xdr:col>0</xdr:col>
      <xdr:colOff>200025</xdr:colOff>
      <xdr:row>15</xdr:row>
      <xdr:rowOff>9525</xdr:rowOff>
    </xdr:to>
    <xdr:sp>
      <xdr:nvSpPr>
        <xdr:cNvPr id="52" name="Line 537"/>
        <xdr:cNvSpPr>
          <a:spLocks/>
        </xdr:cNvSpPr>
      </xdr:nvSpPr>
      <xdr:spPr>
        <a:xfrm>
          <a:off x="152400" y="238125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9525</xdr:rowOff>
    </xdr:from>
    <xdr:to>
      <xdr:col>0</xdr:col>
      <xdr:colOff>247650</xdr:colOff>
      <xdr:row>15</xdr:row>
      <xdr:rowOff>66675</xdr:rowOff>
    </xdr:to>
    <xdr:sp>
      <xdr:nvSpPr>
        <xdr:cNvPr id="53" name="Line 538"/>
        <xdr:cNvSpPr>
          <a:spLocks/>
        </xdr:cNvSpPr>
      </xdr:nvSpPr>
      <xdr:spPr>
        <a:xfrm>
          <a:off x="200025" y="243840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15</xdr:row>
      <xdr:rowOff>66675</xdr:rowOff>
    </xdr:from>
    <xdr:to>
      <xdr:col>0</xdr:col>
      <xdr:colOff>314325</xdr:colOff>
      <xdr:row>15</xdr:row>
      <xdr:rowOff>114300</xdr:rowOff>
    </xdr:to>
    <xdr:sp>
      <xdr:nvSpPr>
        <xdr:cNvPr id="54" name="Line 539"/>
        <xdr:cNvSpPr>
          <a:spLocks/>
        </xdr:cNvSpPr>
      </xdr:nvSpPr>
      <xdr:spPr>
        <a:xfrm>
          <a:off x="247650" y="2495550"/>
          <a:ext cx="666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15</xdr:row>
      <xdr:rowOff>114300</xdr:rowOff>
    </xdr:from>
    <xdr:to>
      <xdr:col>0</xdr:col>
      <xdr:colOff>381000</xdr:colOff>
      <xdr:row>16</xdr:row>
      <xdr:rowOff>0</xdr:rowOff>
    </xdr:to>
    <xdr:sp>
      <xdr:nvSpPr>
        <xdr:cNvPr id="55" name="Line 540"/>
        <xdr:cNvSpPr>
          <a:spLocks/>
        </xdr:cNvSpPr>
      </xdr:nvSpPr>
      <xdr:spPr>
        <a:xfrm>
          <a:off x="314325" y="2543175"/>
          <a:ext cx="666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16</xdr:row>
      <xdr:rowOff>0</xdr:rowOff>
    </xdr:from>
    <xdr:to>
      <xdr:col>0</xdr:col>
      <xdr:colOff>457200</xdr:colOff>
      <xdr:row>16</xdr:row>
      <xdr:rowOff>38100</xdr:rowOff>
    </xdr:to>
    <xdr:sp>
      <xdr:nvSpPr>
        <xdr:cNvPr id="56" name="Line 541"/>
        <xdr:cNvSpPr>
          <a:spLocks/>
        </xdr:cNvSpPr>
      </xdr:nvSpPr>
      <xdr:spPr>
        <a:xfrm>
          <a:off x="381000" y="2590800"/>
          <a:ext cx="762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16</xdr:row>
      <xdr:rowOff>38100</xdr:rowOff>
    </xdr:from>
    <xdr:to>
      <xdr:col>0</xdr:col>
      <xdr:colOff>533400</xdr:colOff>
      <xdr:row>16</xdr:row>
      <xdr:rowOff>66675</xdr:rowOff>
    </xdr:to>
    <xdr:sp>
      <xdr:nvSpPr>
        <xdr:cNvPr id="57" name="Line 542"/>
        <xdr:cNvSpPr>
          <a:spLocks/>
        </xdr:cNvSpPr>
      </xdr:nvSpPr>
      <xdr:spPr>
        <a:xfrm>
          <a:off x="457200" y="2628900"/>
          <a:ext cx="762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16</xdr:row>
      <xdr:rowOff>66675</xdr:rowOff>
    </xdr:from>
    <xdr:to>
      <xdr:col>0</xdr:col>
      <xdr:colOff>619125</xdr:colOff>
      <xdr:row>16</xdr:row>
      <xdr:rowOff>95250</xdr:rowOff>
    </xdr:to>
    <xdr:sp>
      <xdr:nvSpPr>
        <xdr:cNvPr id="58" name="Line 543"/>
        <xdr:cNvSpPr>
          <a:spLocks/>
        </xdr:cNvSpPr>
      </xdr:nvSpPr>
      <xdr:spPr>
        <a:xfrm>
          <a:off x="533400" y="2657475"/>
          <a:ext cx="857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16</xdr:row>
      <xdr:rowOff>95250</xdr:rowOff>
    </xdr:from>
    <xdr:to>
      <xdr:col>0</xdr:col>
      <xdr:colOff>704850</xdr:colOff>
      <xdr:row>16</xdr:row>
      <xdr:rowOff>123825</xdr:rowOff>
    </xdr:to>
    <xdr:sp>
      <xdr:nvSpPr>
        <xdr:cNvPr id="59" name="Line 544"/>
        <xdr:cNvSpPr>
          <a:spLocks/>
        </xdr:cNvSpPr>
      </xdr:nvSpPr>
      <xdr:spPr>
        <a:xfrm>
          <a:off x="619125" y="2686050"/>
          <a:ext cx="857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16</xdr:row>
      <xdr:rowOff>123825</xdr:rowOff>
    </xdr:from>
    <xdr:to>
      <xdr:col>0</xdr:col>
      <xdr:colOff>800100</xdr:colOff>
      <xdr:row>16</xdr:row>
      <xdr:rowOff>142875</xdr:rowOff>
    </xdr:to>
    <xdr:sp>
      <xdr:nvSpPr>
        <xdr:cNvPr id="60" name="Line 545"/>
        <xdr:cNvSpPr>
          <a:spLocks/>
        </xdr:cNvSpPr>
      </xdr:nvSpPr>
      <xdr:spPr>
        <a:xfrm>
          <a:off x="704850" y="2714625"/>
          <a:ext cx="95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800100</xdr:colOff>
      <xdr:row>16</xdr:row>
      <xdr:rowOff>142875</xdr:rowOff>
    </xdr:from>
    <xdr:to>
      <xdr:col>0</xdr:col>
      <xdr:colOff>895350</xdr:colOff>
      <xdr:row>16</xdr:row>
      <xdr:rowOff>152400</xdr:rowOff>
    </xdr:to>
    <xdr:sp>
      <xdr:nvSpPr>
        <xdr:cNvPr id="61" name="Line 546"/>
        <xdr:cNvSpPr>
          <a:spLocks/>
        </xdr:cNvSpPr>
      </xdr:nvSpPr>
      <xdr:spPr>
        <a:xfrm>
          <a:off x="800100" y="2733675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16</xdr:row>
      <xdr:rowOff>152400</xdr:rowOff>
    </xdr:from>
    <xdr:to>
      <xdr:col>0</xdr:col>
      <xdr:colOff>990600</xdr:colOff>
      <xdr:row>16</xdr:row>
      <xdr:rowOff>152400</xdr:rowOff>
    </xdr:to>
    <xdr:sp>
      <xdr:nvSpPr>
        <xdr:cNvPr id="62" name="Line 547"/>
        <xdr:cNvSpPr>
          <a:spLocks/>
        </xdr:cNvSpPr>
      </xdr:nvSpPr>
      <xdr:spPr>
        <a:xfrm>
          <a:off x="895350" y="27432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990600</xdr:colOff>
      <xdr:row>16</xdr:row>
      <xdr:rowOff>152400</xdr:rowOff>
    </xdr:from>
    <xdr:to>
      <xdr:col>5</xdr:col>
      <xdr:colOff>390525</xdr:colOff>
      <xdr:row>16</xdr:row>
      <xdr:rowOff>152400</xdr:rowOff>
    </xdr:to>
    <xdr:sp>
      <xdr:nvSpPr>
        <xdr:cNvPr id="63" name="Line 548"/>
        <xdr:cNvSpPr>
          <a:spLocks/>
        </xdr:cNvSpPr>
      </xdr:nvSpPr>
      <xdr:spPr>
        <a:xfrm>
          <a:off x="990600" y="27432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15</xdr:row>
      <xdr:rowOff>114300</xdr:rowOff>
    </xdr:from>
    <xdr:to>
      <xdr:col>4</xdr:col>
      <xdr:colOff>495300</xdr:colOff>
      <xdr:row>15</xdr:row>
      <xdr:rowOff>114300</xdr:rowOff>
    </xdr:to>
    <xdr:sp>
      <xdr:nvSpPr>
        <xdr:cNvPr id="64" name="Line 549"/>
        <xdr:cNvSpPr>
          <a:spLocks/>
        </xdr:cNvSpPr>
      </xdr:nvSpPr>
      <xdr:spPr>
        <a:xfrm>
          <a:off x="2409825" y="25431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3</xdr:row>
      <xdr:rowOff>123825</xdr:rowOff>
    </xdr:from>
    <xdr:to>
      <xdr:col>4</xdr:col>
      <xdr:colOff>495300</xdr:colOff>
      <xdr:row>15</xdr:row>
      <xdr:rowOff>114300</xdr:rowOff>
    </xdr:to>
    <xdr:sp>
      <xdr:nvSpPr>
        <xdr:cNvPr id="65" name="Line 550"/>
        <xdr:cNvSpPr>
          <a:spLocks/>
        </xdr:cNvSpPr>
      </xdr:nvSpPr>
      <xdr:spPr>
        <a:xfrm flipV="1">
          <a:off x="3838575" y="609600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3</xdr:row>
      <xdr:rowOff>123825</xdr:rowOff>
    </xdr:from>
    <xdr:to>
      <xdr:col>4</xdr:col>
      <xdr:colOff>495300</xdr:colOff>
      <xdr:row>3</xdr:row>
      <xdr:rowOff>123825</xdr:rowOff>
    </xdr:to>
    <xdr:sp>
      <xdr:nvSpPr>
        <xdr:cNvPr id="66" name="Line 551"/>
        <xdr:cNvSpPr>
          <a:spLocks/>
        </xdr:cNvSpPr>
      </xdr:nvSpPr>
      <xdr:spPr>
        <a:xfrm flipH="1">
          <a:off x="2409825" y="6096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3</xdr:row>
      <xdr:rowOff>123825</xdr:rowOff>
    </xdr:from>
    <xdr:to>
      <xdr:col>2</xdr:col>
      <xdr:colOff>285750</xdr:colOff>
      <xdr:row>15</xdr:row>
      <xdr:rowOff>114300</xdr:rowOff>
    </xdr:to>
    <xdr:sp>
      <xdr:nvSpPr>
        <xdr:cNvPr id="67" name="Line 552"/>
        <xdr:cNvSpPr>
          <a:spLocks/>
        </xdr:cNvSpPr>
      </xdr:nvSpPr>
      <xdr:spPr>
        <a:xfrm>
          <a:off x="2409825" y="609600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10</xdr:row>
      <xdr:rowOff>9525</xdr:rowOff>
    </xdr:from>
    <xdr:to>
      <xdr:col>4</xdr:col>
      <xdr:colOff>238125</xdr:colOff>
      <xdr:row>10</xdr:row>
      <xdr:rowOff>9525</xdr:rowOff>
    </xdr:to>
    <xdr:sp>
      <xdr:nvSpPr>
        <xdr:cNvPr id="68" name="Line 553"/>
        <xdr:cNvSpPr>
          <a:spLocks/>
        </xdr:cNvSpPr>
      </xdr:nvSpPr>
      <xdr:spPr>
        <a:xfrm>
          <a:off x="2667000" y="16287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5</xdr:row>
      <xdr:rowOff>57150</xdr:rowOff>
    </xdr:from>
    <xdr:to>
      <xdr:col>4</xdr:col>
      <xdr:colOff>238125</xdr:colOff>
      <xdr:row>10</xdr:row>
      <xdr:rowOff>9525</xdr:rowOff>
    </xdr:to>
    <xdr:sp>
      <xdr:nvSpPr>
        <xdr:cNvPr id="69" name="Line 554"/>
        <xdr:cNvSpPr>
          <a:spLocks/>
        </xdr:cNvSpPr>
      </xdr:nvSpPr>
      <xdr:spPr>
        <a:xfrm flipV="1">
          <a:off x="3581400" y="8667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5</xdr:row>
      <xdr:rowOff>57150</xdr:rowOff>
    </xdr:from>
    <xdr:to>
      <xdr:col>4</xdr:col>
      <xdr:colOff>238125</xdr:colOff>
      <xdr:row>5</xdr:row>
      <xdr:rowOff>57150</xdr:rowOff>
    </xdr:to>
    <xdr:sp>
      <xdr:nvSpPr>
        <xdr:cNvPr id="70" name="Line 555"/>
        <xdr:cNvSpPr>
          <a:spLocks/>
        </xdr:cNvSpPr>
      </xdr:nvSpPr>
      <xdr:spPr>
        <a:xfrm flipH="1">
          <a:off x="2667000" y="8667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5</xdr:row>
      <xdr:rowOff>57150</xdr:rowOff>
    </xdr:from>
    <xdr:to>
      <xdr:col>2</xdr:col>
      <xdr:colOff>542925</xdr:colOff>
      <xdr:row>10</xdr:row>
      <xdr:rowOff>9525</xdr:rowOff>
    </xdr:to>
    <xdr:sp>
      <xdr:nvSpPr>
        <xdr:cNvPr id="71" name="Line 556"/>
        <xdr:cNvSpPr>
          <a:spLocks/>
        </xdr:cNvSpPr>
      </xdr:nvSpPr>
      <xdr:spPr>
        <a:xfrm>
          <a:off x="2667000" y="8667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02"/>
  <sheetViews>
    <sheetView tabSelected="1" zoomScale="96" zoomScaleNormal="96" workbookViewId="0" topLeftCell="A1">
      <selection activeCell="A2" sqref="A2"/>
    </sheetView>
  </sheetViews>
  <sheetFormatPr defaultColWidth="9.140625" defaultRowHeight="12.75"/>
  <cols>
    <col min="1" max="1" width="22.7109375" style="0" bestFit="1" customWidth="1"/>
    <col min="9" max="26" width="0" style="0" hidden="1" customWidth="1"/>
  </cols>
  <sheetData>
    <row r="1" spans="1:26" ht="12.75">
      <c r="A1" s="2" t="s">
        <v>39</v>
      </c>
      <c r="U1" t="s">
        <v>12</v>
      </c>
      <c r="W1" t="s">
        <v>29</v>
      </c>
      <c r="X1" t="s">
        <v>30</v>
      </c>
      <c r="Y1" t="s">
        <v>21</v>
      </c>
      <c r="Z1">
        <v>4</v>
      </c>
    </row>
    <row r="2" spans="20:26" ht="12.75">
      <c r="T2" t="s">
        <v>13</v>
      </c>
      <c r="U2">
        <v>102</v>
      </c>
      <c r="V2">
        <v>0</v>
      </c>
      <c r="Y2">
        <f>U2*$Z$1+6</f>
        <v>414</v>
      </c>
      <c r="Z2">
        <f>($V$81-V2)*$Z$1</f>
        <v>216</v>
      </c>
    </row>
    <row r="3" spans="21:26" ht="12.75">
      <c r="U3">
        <v>103.88</v>
      </c>
      <c r="V3">
        <v>0.13</v>
      </c>
      <c r="Y3">
        <f aca="true" t="shared" si="0" ref="Y3:Y66">U3*$Z$1+6</f>
        <v>421.52</v>
      </c>
      <c r="Z3">
        <f>($V$81-V3)*$Z$1</f>
        <v>215.48</v>
      </c>
    </row>
    <row r="4" spans="21:26" ht="12.75">
      <c r="U4">
        <v>105.74</v>
      </c>
      <c r="V4">
        <v>0.52</v>
      </c>
      <c r="Y4">
        <f t="shared" si="0"/>
        <v>428.96</v>
      </c>
      <c r="Z4">
        <f aca="true" t="shared" si="1" ref="Z4:Z67">($V$81-V4)*$Z$1</f>
        <v>213.92</v>
      </c>
    </row>
    <row r="5" spans="21:26" ht="12.75">
      <c r="U5">
        <v>107.56</v>
      </c>
      <c r="V5">
        <v>1.17</v>
      </c>
      <c r="Y5">
        <f t="shared" si="0"/>
        <v>436.24</v>
      </c>
      <c r="Z5">
        <f t="shared" si="1"/>
        <v>211.32</v>
      </c>
    </row>
    <row r="6" spans="21:26" ht="12.75">
      <c r="U6">
        <v>109.32</v>
      </c>
      <c r="V6">
        <v>2.07</v>
      </c>
      <c r="Y6">
        <f t="shared" si="0"/>
        <v>443.28</v>
      </c>
      <c r="Z6">
        <f t="shared" si="1"/>
        <v>207.72</v>
      </c>
    </row>
    <row r="7" spans="21:26" ht="12.75">
      <c r="U7">
        <v>111</v>
      </c>
      <c r="V7">
        <v>3.22</v>
      </c>
      <c r="Y7">
        <f t="shared" si="0"/>
        <v>450</v>
      </c>
      <c r="Z7">
        <f t="shared" si="1"/>
        <v>203.12</v>
      </c>
    </row>
    <row r="8" spans="21:26" ht="12.75">
      <c r="U8">
        <v>112.58</v>
      </c>
      <c r="V8">
        <v>4.58</v>
      </c>
      <c r="Y8">
        <f t="shared" si="0"/>
        <v>456.32</v>
      </c>
      <c r="Z8">
        <f t="shared" si="1"/>
        <v>197.68</v>
      </c>
    </row>
    <row r="9" spans="21:26" ht="12.75">
      <c r="U9">
        <v>114.04</v>
      </c>
      <c r="V9">
        <v>6.16</v>
      </c>
      <c r="Y9">
        <f t="shared" si="0"/>
        <v>462.16</v>
      </c>
      <c r="Z9">
        <f t="shared" si="1"/>
        <v>191.36</v>
      </c>
    </row>
    <row r="10" spans="21:26" ht="12.75">
      <c r="U10">
        <v>115.38</v>
      </c>
      <c r="V10">
        <v>7.94</v>
      </c>
      <c r="Y10">
        <f t="shared" si="0"/>
        <v>467.52</v>
      </c>
      <c r="Z10">
        <f t="shared" si="1"/>
        <v>184.24</v>
      </c>
    </row>
    <row r="11" spans="21:26" ht="12.75">
      <c r="U11">
        <v>116.56</v>
      </c>
      <c r="V11">
        <v>9.89</v>
      </c>
      <c r="Y11">
        <f t="shared" si="0"/>
        <v>472.24</v>
      </c>
      <c r="Z11">
        <f t="shared" si="1"/>
        <v>176.44</v>
      </c>
    </row>
    <row r="12" spans="21:26" ht="12.75">
      <c r="U12">
        <v>117.58</v>
      </c>
      <c r="V12">
        <v>12</v>
      </c>
      <c r="Y12">
        <f t="shared" si="0"/>
        <v>476.32</v>
      </c>
      <c r="Z12">
        <f t="shared" si="1"/>
        <v>168</v>
      </c>
    </row>
    <row r="13" spans="21:26" ht="12.75">
      <c r="U13">
        <v>118.44</v>
      </c>
      <c r="V13">
        <v>14.24</v>
      </c>
      <c r="Y13">
        <f t="shared" si="0"/>
        <v>479.76</v>
      </c>
      <c r="Z13">
        <f t="shared" si="1"/>
        <v>159.04</v>
      </c>
    </row>
    <row r="14" spans="21:26" ht="12.75">
      <c r="U14">
        <v>119.12</v>
      </c>
      <c r="V14">
        <v>16.58</v>
      </c>
      <c r="Y14">
        <f t="shared" si="0"/>
        <v>482.48</v>
      </c>
      <c r="Z14">
        <f t="shared" si="1"/>
        <v>149.68</v>
      </c>
    </row>
    <row r="15" spans="21:26" ht="12.75">
      <c r="U15">
        <v>119.61</v>
      </c>
      <c r="V15">
        <v>19.01</v>
      </c>
      <c r="Y15">
        <f t="shared" si="0"/>
        <v>484.44</v>
      </c>
      <c r="Z15">
        <f t="shared" si="1"/>
        <v>139.95999999999998</v>
      </c>
    </row>
    <row r="16" spans="21:26" ht="12.75">
      <c r="U16">
        <v>119.9</v>
      </c>
      <c r="V16">
        <v>21.49</v>
      </c>
      <c r="Y16">
        <f t="shared" si="0"/>
        <v>485.6</v>
      </c>
      <c r="Z16">
        <f t="shared" si="1"/>
        <v>130.04000000000002</v>
      </c>
    </row>
    <row r="17" spans="21:26" ht="12.75">
      <c r="U17">
        <v>120</v>
      </c>
      <c r="V17">
        <v>24</v>
      </c>
      <c r="W17">
        <f>U17-U2</f>
        <v>18</v>
      </c>
      <c r="X17">
        <f>V17-V2</f>
        <v>24</v>
      </c>
      <c r="Y17">
        <f t="shared" si="0"/>
        <v>486</v>
      </c>
      <c r="Z17">
        <f t="shared" si="1"/>
        <v>120</v>
      </c>
    </row>
    <row r="18" spans="20:26" ht="12.75">
      <c r="T18" t="s">
        <v>14</v>
      </c>
      <c r="U18">
        <v>120</v>
      </c>
      <c r="V18">
        <v>26</v>
      </c>
      <c r="Y18">
        <f t="shared" si="0"/>
        <v>486</v>
      </c>
      <c r="Z18">
        <f t="shared" si="1"/>
        <v>112</v>
      </c>
    </row>
    <row r="19" spans="20:26" ht="12.75">
      <c r="T19" t="s">
        <v>15</v>
      </c>
      <c r="U19">
        <v>119.82</v>
      </c>
      <c r="V19">
        <v>28.3</v>
      </c>
      <c r="Y19">
        <f t="shared" si="0"/>
        <v>485.28</v>
      </c>
      <c r="Z19">
        <f t="shared" si="1"/>
        <v>102.8</v>
      </c>
    </row>
    <row r="20" spans="1:26" ht="12.75">
      <c r="A20" s="2" t="s">
        <v>40</v>
      </c>
      <c r="U20">
        <v>119.3</v>
      </c>
      <c r="V20">
        <v>30.57</v>
      </c>
      <c r="Y20">
        <f t="shared" si="0"/>
        <v>483.2</v>
      </c>
      <c r="Z20">
        <f t="shared" si="1"/>
        <v>93.72</v>
      </c>
    </row>
    <row r="21" spans="10:26" ht="12.75">
      <c r="J21" t="s">
        <v>27</v>
      </c>
      <c r="O21" t="s">
        <v>33</v>
      </c>
      <c r="Q21" t="s">
        <v>34</v>
      </c>
      <c r="U21">
        <v>118.43</v>
      </c>
      <c r="V21">
        <v>32.8</v>
      </c>
      <c r="Y21">
        <f t="shared" si="0"/>
        <v>479.72</v>
      </c>
      <c r="Z21">
        <f t="shared" si="1"/>
        <v>84.80000000000001</v>
      </c>
    </row>
    <row r="22" spans="1:26" ht="12.75">
      <c r="A22" t="s">
        <v>0</v>
      </c>
      <c r="B22">
        <v>96</v>
      </c>
      <c r="J22" s="1" t="s">
        <v>25</v>
      </c>
      <c r="K22" s="1" t="s">
        <v>26</v>
      </c>
      <c r="L22" t="s">
        <v>28</v>
      </c>
      <c r="M22" t="s">
        <v>31</v>
      </c>
      <c r="O22" s="1" t="s">
        <v>25</v>
      </c>
      <c r="P22" s="1" t="s">
        <v>26</v>
      </c>
      <c r="Q22">
        <v>4</v>
      </c>
      <c r="U22">
        <v>117.23</v>
      </c>
      <c r="V22">
        <v>34.95</v>
      </c>
      <c r="Y22">
        <f t="shared" si="0"/>
        <v>474.92</v>
      </c>
      <c r="Z22">
        <f t="shared" si="1"/>
        <v>76.19999999999999</v>
      </c>
    </row>
    <row r="23" spans="1:26" ht="12.75">
      <c r="A23" t="s">
        <v>1</v>
      </c>
      <c r="B23">
        <v>48</v>
      </c>
      <c r="E23" s="3" t="s">
        <v>43</v>
      </c>
      <c r="I23" t="s">
        <v>13</v>
      </c>
      <c r="J23" s="2">
        <f>B22-B27</f>
        <v>84</v>
      </c>
      <c r="K23" s="2">
        <v>0</v>
      </c>
      <c r="M23">
        <f>L38/W17</f>
        <v>0.6666666666666666</v>
      </c>
      <c r="O23">
        <f>J23*$Q$22+6</f>
        <v>342</v>
      </c>
      <c r="P23">
        <f>($K$102-K23)*$Q$22</f>
        <v>216</v>
      </c>
      <c r="U23">
        <v>115.71</v>
      </c>
      <c r="V23">
        <v>37</v>
      </c>
      <c r="Y23">
        <f t="shared" si="0"/>
        <v>468.84</v>
      </c>
      <c r="Z23">
        <f t="shared" si="1"/>
        <v>68</v>
      </c>
    </row>
    <row r="24" spans="5:26" ht="12.75">
      <c r="E24" s="3" t="s">
        <v>44</v>
      </c>
      <c r="J24">
        <f>J23+(U3-U2)*$M$23</f>
        <v>85.25333333333333</v>
      </c>
      <c r="K24">
        <f>K23+(V3-V2)*$M$25</f>
        <v>0.0975</v>
      </c>
      <c r="M24" t="s">
        <v>32</v>
      </c>
      <c r="O24">
        <f aca="true" t="shared" si="2" ref="O24:O85">J24*$Q$22+6</f>
        <v>347.0133333333333</v>
      </c>
      <c r="P24">
        <f aca="true" t="shared" si="3" ref="P24:P87">($K$102-K24)*$Q$22</f>
        <v>215.61</v>
      </c>
      <c r="U24">
        <v>113.89</v>
      </c>
      <c r="V24">
        <v>38.93</v>
      </c>
      <c r="Y24">
        <f t="shared" si="0"/>
        <v>461.56</v>
      </c>
      <c r="Z24">
        <f t="shared" si="1"/>
        <v>60.28</v>
      </c>
    </row>
    <row r="25" spans="2:26" ht="12.75">
      <c r="B25" s="1" t="s">
        <v>25</v>
      </c>
      <c r="C25" s="1" t="s">
        <v>26</v>
      </c>
      <c r="E25" s="3" t="s">
        <v>45</v>
      </c>
      <c r="J25">
        <f aca="true" t="shared" si="4" ref="J25:J37">J24+(U4-U3)*$M$23</f>
        <v>86.49333333333333</v>
      </c>
      <c r="K25">
        <f aca="true" t="shared" si="5" ref="K25:K37">K24+(V4-V3)*$M$25</f>
        <v>0.39</v>
      </c>
      <c r="M25">
        <f>M38/X17</f>
        <v>0.75</v>
      </c>
      <c r="O25">
        <f t="shared" si="2"/>
        <v>351.9733333333333</v>
      </c>
      <c r="P25">
        <f t="shared" si="3"/>
        <v>214.44</v>
      </c>
      <c r="U25">
        <v>111.78</v>
      </c>
      <c r="V25">
        <v>40.72</v>
      </c>
      <c r="Y25">
        <f t="shared" si="0"/>
        <v>453.12</v>
      </c>
      <c r="Z25">
        <f t="shared" si="1"/>
        <v>53.120000000000005</v>
      </c>
    </row>
    <row r="26" spans="1:26" ht="12.75">
      <c r="A26" t="s">
        <v>2</v>
      </c>
      <c r="B26">
        <v>28</v>
      </c>
      <c r="C26">
        <v>30</v>
      </c>
      <c r="J26">
        <f t="shared" si="4"/>
        <v>87.70666666666666</v>
      </c>
      <c r="K26">
        <f t="shared" si="5"/>
        <v>0.8775</v>
      </c>
      <c r="O26">
        <f t="shared" si="2"/>
        <v>356.82666666666665</v>
      </c>
      <c r="P26">
        <f t="shared" si="3"/>
        <v>212.49</v>
      </c>
      <c r="U26">
        <v>109.41</v>
      </c>
      <c r="V26">
        <v>42.35</v>
      </c>
      <c r="Y26">
        <f t="shared" si="0"/>
        <v>443.64</v>
      </c>
      <c r="Z26">
        <f t="shared" si="1"/>
        <v>46.599999999999994</v>
      </c>
    </row>
    <row r="27" spans="1:26" ht="12.75">
      <c r="A27" t="s">
        <v>3</v>
      </c>
      <c r="B27">
        <v>12</v>
      </c>
      <c r="C27">
        <v>18</v>
      </c>
      <c r="J27">
        <f t="shared" si="4"/>
        <v>88.88</v>
      </c>
      <c r="K27">
        <f t="shared" si="5"/>
        <v>1.5524999999999998</v>
      </c>
      <c r="O27">
        <f t="shared" si="2"/>
        <v>361.52</v>
      </c>
      <c r="P27">
        <f t="shared" si="3"/>
        <v>209.79</v>
      </c>
      <c r="U27">
        <v>106.81</v>
      </c>
      <c r="V27">
        <v>43.8</v>
      </c>
      <c r="Y27">
        <f t="shared" si="0"/>
        <v>433.24</v>
      </c>
      <c r="Z27">
        <f t="shared" si="1"/>
        <v>40.80000000000001</v>
      </c>
    </row>
    <row r="28" spans="1:26" ht="12.75">
      <c r="A28" t="s">
        <v>4</v>
      </c>
      <c r="B28">
        <v>68</v>
      </c>
      <c r="C28">
        <v>36</v>
      </c>
      <c r="J28">
        <f t="shared" si="4"/>
        <v>90</v>
      </c>
      <c r="K28">
        <f t="shared" si="5"/>
        <v>2.415</v>
      </c>
      <c r="O28">
        <f t="shared" si="2"/>
        <v>366</v>
      </c>
      <c r="P28">
        <f t="shared" si="3"/>
        <v>206.34</v>
      </c>
      <c r="U28">
        <v>104</v>
      </c>
      <c r="V28">
        <v>45.05</v>
      </c>
      <c r="Y28">
        <f t="shared" si="0"/>
        <v>422</v>
      </c>
      <c r="Z28">
        <f t="shared" si="1"/>
        <v>35.80000000000001</v>
      </c>
    </row>
    <row r="29" spans="1:26" ht="12.75">
      <c r="A29" t="s">
        <v>5</v>
      </c>
      <c r="B29">
        <v>18</v>
      </c>
      <c r="C29">
        <v>12</v>
      </c>
      <c r="J29">
        <f t="shared" si="4"/>
        <v>91.05333333333333</v>
      </c>
      <c r="K29">
        <f t="shared" si="5"/>
        <v>3.435</v>
      </c>
      <c r="O29">
        <f t="shared" si="2"/>
        <v>370.2133333333333</v>
      </c>
      <c r="P29">
        <f t="shared" si="3"/>
        <v>202.26</v>
      </c>
      <c r="U29">
        <v>101.01</v>
      </c>
      <c r="V29">
        <v>46.1</v>
      </c>
      <c r="Y29">
        <f t="shared" si="0"/>
        <v>410.04</v>
      </c>
      <c r="Z29">
        <f t="shared" si="1"/>
        <v>31.599999999999994</v>
      </c>
    </row>
    <row r="30" spans="10:26" ht="12.75">
      <c r="J30">
        <f t="shared" si="4"/>
        <v>92.02666666666667</v>
      </c>
      <c r="K30">
        <f t="shared" si="5"/>
        <v>4.62</v>
      </c>
      <c r="O30">
        <f t="shared" si="2"/>
        <v>374.1066666666667</v>
      </c>
      <c r="P30">
        <f t="shared" si="3"/>
        <v>197.52</v>
      </c>
      <c r="U30">
        <v>97.89</v>
      </c>
      <c r="V30">
        <v>46.92</v>
      </c>
      <c r="Y30">
        <f t="shared" si="0"/>
        <v>397.56</v>
      </c>
      <c r="Z30">
        <f t="shared" si="1"/>
        <v>28.319999999999993</v>
      </c>
    </row>
    <row r="31" spans="1:26" ht="12.75">
      <c r="A31" t="s">
        <v>6</v>
      </c>
      <c r="B31">
        <v>52</v>
      </c>
      <c r="J31">
        <f t="shared" si="4"/>
        <v>92.92</v>
      </c>
      <c r="K31">
        <f t="shared" si="5"/>
        <v>5.955</v>
      </c>
      <c r="O31">
        <f t="shared" si="2"/>
        <v>377.68</v>
      </c>
      <c r="P31">
        <f t="shared" si="3"/>
        <v>192.18</v>
      </c>
      <c r="U31">
        <v>94.65</v>
      </c>
      <c r="V31">
        <v>47.52</v>
      </c>
      <c r="Y31">
        <f t="shared" si="0"/>
        <v>384.6</v>
      </c>
      <c r="Z31">
        <f t="shared" si="1"/>
        <v>25.919999999999987</v>
      </c>
    </row>
    <row r="32" spans="1:26" ht="12.75">
      <c r="A32" t="s">
        <v>11</v>
      </c>
      <c r="B32">
        <v>26</v>
      </c>
      <c r="J32">
        <f t="shared" si="4"/>
        <v>93.70666666666668</v>
      </c>
      <c r="K32">
        <f t="shared" si="5"/>
        <v>7.4175</v>
      </c>
      <c r="O32">
        <f t="shared" si="2"/>
        <v>380.8266666666667</v>
      </c>
      <c r="P32">
        <f t="shared" si="3"/>
        <v>186.32999999999998</v>
      </c>
      <c r="U32">
        <v>91.34</v>
      </c>
      <c r="V32">
        <v>47.88</v>
      </c>
      <c r="Y32">
        <f t="shared" si="0"/>
        <v>371.36</v>
      </c>
      <c r="Z32">
        <f t="shared" si="1"/>
        <v>24.47999999999999</v>
      </c>
    </row>
    <row r="33" spans="10:26" ht="12.75">
      <c r="J33">
        <f t="shared" si="4"/>
        <v>94.38666666666667</v>
      </c>
      <c r="K33">
        <f t="shared" si="5"/>
        <v>9</v>
      </c>
      <c r="O33">
        <f t="shared" si="2"/>
        <v>383.5466666666667</v>
      </c>
      <c r="P33">
        <f t="shared" si="3"/>
        <v>180</v>
      </c>
      <c r="U33">
        <v>88</v>
      </c>
      <c r="V33">
        <v>48</v>
      </c>
      <c r="W33">
        <f>U18-U33</f>
        <v>32</v>
      </c>
      <c r="X33">
        <f>V33-V18</f>
        <v>22</v>
      </c>
      <c r="Y33">
        <f t="shared" si="0"/>
        <v>358</v>
      </c>
      <c r="Z33">
        <f t="shared" si="1"/>
        <v>24</v>
      </c>
    </row>
    <row r="34" spans="1:26" ht="12.75">
      <c r="A34" t="s">
        <v>7</v>
      </c>
      <c r="B34">
        <v>22</v>
      </c>
      <c r="J34">
        <f t="shared" si="4"/>
        <v>94.96000000000001</v>
      </c>
      <c r="K34">
        <f t="shared" si="5"/>
        <v>10.68</v>
      </c>
      <c r="O34">
        <f t="shared" si="2"/>
        <v>385.84000000000003</v>
      </c>
      <c r="P34">
        <f t="shared" si="3"/>
        <v>173.28</v>
      </c>
      <c r="T34" t="s">
        <v>14</v>
      </c>
      <c r="U34">
        <v>84</v>
      </c>
      <c r="V34">
        <v>48</v>
      </c>
      <c r="Y34">
        <f t="shared" si="0"/>
        <v>342</v>
      </c>
      <c r="Z34">
        <f t="shared" si="1"/>
        <v>24</v>
      </c>
    </row>
    <row r="35" spans="1:26" ht="12.75">
      <c r="A35" t="s">
        <v>8</v>
      </c>
      <c r="B35">
        <v>28</v>
      </c>
      <c r="J35">
        <f t="shared" si="4"/>
        <v>95.41333333333334</v>
      </c>
      <c r="K35">
        <f t="shared" si="5"/>
        <v>12.434999999999999</v>
      </c>
      <c r="O35">
        <f t="shared" si="2"/>
        <v>387.65333333333336</v>
      </c>
      <c r="P35">
        <f t="shared" si="3"/>
        <v>166.26</v>
      </c>
      <c r="T35" t="s">
        <v>16</v>
      </c>
      <c r="U35">
        <v>75.22</v>
      </c>
      <c r="V35">
        <v>47.82</v>
      </c>
      <c r="Y35">
        <f t="shared" si="0"/>
        <v>306.88</v>
      </c>
      <c r="Z35">
        <f t="shared" si="1"/>
        <v>24.72</v>
      </c>
    </row>
    <row r="36" spans="1:26" ht="12.75">
      <c r="A36" t="s">
        <v>9</v>
      </c>
      <c r="B36">
        <v>4</v>
      </c>
      <c r="J36">
        <f t="shared" si="4"/>
        <v>95.74000000000001</v>
      </c>
      <c r="K36">
        <f t="shared" si="5"/>
        <v>14.2575</v>
      </c>
      <c r="O36">
        <f t="shared" si="2"/>
        <v>388.96000000000004</v>
      </c>
      <c r="P36">
        <f t="shared" si="3"/>
        <v>158.97</v>
      </c>
      <c r="U36">
        <v>66.54</v>
      </c>
      <c r="V36">
        <v>47.28</v>
      </c>
      <c r="Y36">
        <f t="shared" si="0"/>
        <v>272.16</v>
      </c>
      <c r="Z36">
        <f t="shared" si="1"/>
        <v>26.879999999999995</v>
      </c>
    </row>
    <row r="37" spans="1:26" ht="12.75">
      <c r="A37" t="s">
        <v>10</v>
      </c>
      <c r="B37">
        <v>38</v>
      </c>
      <c r="J37">
        <f t="shared" si="4"/>
        <v>95.93333333333335</v>
      </c>
      <c r="K37">
        <f t="shared" si="5"/>
        <v>16.1175</v>
      </c>
      <c r="O37">
        <f t="shared" si="2"/>
        <v>389.7333333333334</v>
      </c>
      <c r="P37">
        <f t="shared" si="3"/>
        <v>151.53</v>
      </c>
      <c r="U37">
        <v>58.04</v>
      </c>
      <c r="V37">
        <v>46.38</v>
      </c>
      <c r="Y37">
        <f t="shared" si="0"/>
        <v>238.16</v>
      </c>
      <c r="Z37">
        <f t="shared" si="1"/>
        <v>30.47999999999999</v>
      </c>
    </row>
    <row r="38" spans="10:26" ht="12.75">
      <c r="J38" s="2">
        <f>B22</f>
        <v>96</v>
      </c>
      <c r="K38" s="2">
        <f>C27</f>
        <v>18</v>
      </c>
      <c r="L38">
        <f>J38-J23</f>
        <v>12</v>
      </c>
      <c r="M38">
        <f>K38-K23</f>
        <v>18</v>
      </c>
      <c r="O38">
        <f t="shared" si="2"/>
        <v>390</v>
      </c>
      <c r="P38">
        <f t="shared" si="3"/>
        <v>144</v>
      </c>
      <c r="U38">
        <v>49.83</v>
      </c>
      <c r="V38">
        <v>45.14</v>
      </c>
      <c r="Y38">
        <f t="shared" si="0"/>
        <v>205.32</v>
      </c>
      <c r="Z38">
        <f t="shared" si="1"/>
        <v>35.44</v>
      </c>
    </row>
    <row r="39" spans="1:26" ht="12.75">
      <c r="A39" t="s">
        <v>35</v>
      </c>
      <c r="B39">
        <v>5</v>
      </c>
      <c r="I39" t="s">
        <v>14</v>
      </c>
      <c r="J39" s="2">
        <f>B22</f>
        <v>96</v>
      </c>
      <c r="K39" s="2">
        <f>B23-C26</f>
        <v>18</v>
      </c>
      <c r="M39" t="s">
        <v>31</v>
      </c>
      <c r="O39">
        <f t="shared" si="2"/>
        <v>390</v>
      </c>
      <c r="P39">
        <f t="shared" si="3"/>
        <v>144</v>
      </c>
      <c r="U39">
        <v>42</v>
      </c>
      <c r="V39">
        <v>43.58</v>
      </c>
      <c r="Y39">
        <f t="shared" si="0"/>
        <v>174</v>
      </c>
      <c r="Z39">
        <f t="shared" si="1"/>
        <v>41.68000000000001</v>
      </c>
    </row>
    <row r="40" spans="1:26" ht="12.75">
      <c r="A40" t="s">
        <v>36</v>
      </c>
      <c r="B40">
        <v>18</v>
      </c>
      <c r="I40" t="s">
        <v>15</v>
      </c>
      <c r="J40">
        <f>J39+(U19-U18)*$M$40</f>
        <v>95.8425</v>
      </c>
      <c r="K40">
        <f>K39+(V19-V18)*$M$42</f>
        <v>21.136363636363637</v>
      </c>
      <c r="M40">
        <f>L54/W33</f>
        <v>0.875</v>
      </c>
      <c r="O40">
        <f t="shared" si="2"/>
        <v>389.37</v>
      </c>
      <c r="P40">
        <f t="shared" si="3"/>
        <v>131.45454545454544</v>
      </c>
      <c r="U40">
        <v>34.62</v>
      </c>
      <c r="V40">
        <v>41.7</v>
      </c>
      <c r="Y40">
        <f t="shared" si="0"/>
        <v>144.48</v>
      </c>
      <c r="Z40">
        <f t="shared" si="1"/>
        <v>49.19999999999999</v>
      </c>
    </row>
    <row r="41" spans="1:26" ht="12.75">
      <c r="A41" t="s">
        <v>37</v>
      </c>
      <c r="B41">
        <v>5</v>
      </c>
      <c r="J41">
        <f aca="true" t="shared" si="6" ref="J41:J53">J40+(U20-U19)*$M$40</f>
        <v>95.3875</v>
      </c>
      <c r="K41">
        <f aca="true" t="shared" si="7" ref="K41:K53">K40+(V20-V19)*$M$42</f>
        <v>24.23181818181818</v>
      </c>
      <c r="M41" t="s">
        <v>32</v>
      </c>
      <c r="O41">
        <f t="shared" si="2"/>
        <v>387.55</v>
      </c>
      <c r="P41">
        <f t="shared" si="3"/>
        <v>119.07272727272728</v>
      </c>
      <c r="U41">
        <v>27.79</v>
      </c>
      <c r="V41">
        <v>39.52</v>
      </c>
      <c r="Y41">
        <f t="shared" si="0"/>
        <v>117.16</v>
      </c>
      <c r="Z41">
        <f t="shared" si="1"/>
        <v>57.91999999999999</v>
      </c>
    </row>
    <row r="42" spans="1:26" ht="12.75">
      <c r="A42" t="s">
        <v>38</v>
      </c>
      <c r="B42">
        <v>15</v>
      </c>
      <c r="J42">
        <f t="shared" si="6"/>
        <v>94.62625000000001</v>
      </c>
      <c r="K42">
        <f t="shared" si="7"/>
        <v>27.272727272727266</v>
      </c>
      <c r="M42">
        <f>M54/X33</f>
        <v>1.3636363636363635</v>
      </c>
      <c r="O42">
        <f t="shared" si="2"/>
        <v>384.50500000000005</v>
      </c>
      <c r="P42">
        <f t="shared" si="3"/>
        <v>106.90909090909093</v>
      </c>
      <c r="U42">
        <v>21.58</v>
      </c>
      <c r="V42">
        <v>37.08</v>
      </c>
      <c r="Y42">
        <f t="shared" si="0"/>
        <v>92.32</v>
      </c>
      <c r="Z42">
        <f t="shared" si="1"/>
        <v>67.68</v>
      </c>
    </row>
    <row r="43" spans="10:26" ht="12.75">
      <c r="J43">
        <f t="shared" si="6"/>
        <v>93.57625000000002</v>
      </c>
      <c r="K43">
        <f t="shared" si="7"/>
        <v>30.204545454545457</v>
      </c>
      <c r="O43">
        <f t="shared" si="2"/>
        <v>380.30500000000006</v>
      </c>
      <c r="P43">
        <f t="shared" si="3"/>
        <v>95.18181818181817</v>
      </c>
      <c r="U43">
        <v>16.04</v>
      </c>
      <c r="V43">
        <v>34.4</v>
      </c>
      <c r="Y43">
        <f t="shared" si="0"/>
        <v>70.16</v>
      </c>
      <c r="Z43">
        <f t="shared" si="1"/>
        <v>78.4</v>
      </c>
    </row>
    <row r="44" spans="10:26" ht="12.75">
      <c r="J44">
        <f t="shared" si="6"/>
        <v>92.24625</v>
      </c>
      <c r="K44">
        <f t="shared" si="7"/>
        <v>33</v>
      </c>
      <c r="O44">
        <f t="shared" si="2"/>
        <v>374.985</v>
      </c>
      <c r="P44">
        <f t="shared" si="3"/>
        <v>84</v>
      </c>
      <c r="U44">
        <v>11.25</v>
      </c>
      <c r="V44">
        <v>31.5</v>
      </c>
      <c r="Y44">
        <f t="shared" si="0"/>
        <v>51</v>
      </c>
      <c r="Z44">
        <f t="shared" si="1"/>
        <v>90</v>
      </c>
    </row>
    <row r="45" spans="10:26" ht="12.75">
      <c r="J45">
        <f t="shared" si="6"/>
        <v>90.65375</v>
      </c>
      <c r="K45">
        <f t="shared" si="7"/>
        <v>35.63181818181818</v>
      </c>
      <c r="O45">
        <f t="shared" si="2"/>
        <v>368.615</v>
      </c>
      <c r="P45">
        <f t="shared" si="3"/>
        <v>73.47272727272727</v>
      </c>
      <c r="U45">
        <v>7.26</v>
      </c>
      <c r="V45">
        <v>28.42</v>
      </c>
      <c r="Y45">
        <f t="shared" si="0"/>
        <v>35.04</v>
      </c>
      <c r="Z45">
        <f t="shared" si="1"/>
        <v>102.32</v>
      </c>
    </row>
    <row r="46" spans="10:26" ht="12.75">
      <c r="J46">
        <f t="shared" si="6"/>
        <v>88.8075</v>
      </c>
      <c r="K46">
        <f t="shared" si="7"/>
        <v>38.07272727272727</v>
      </c>
      <c r="O46">
        <f t="shared" si="2"/>
        <v>361.23</v>
      </c>
      <c r="P46">
        <f t="shared" si="3"/>
        <v>63.70909090909092</v>
      </c>
      <c r="U46">
        <v>4.11</v>
      </c>
      <c r="V46">
        <v>25.2</v>
      </c>
      <c r="Y46">
        <f t="shared" si="0"/>
        <v>22.44</v>
      </c>
      <c r="Z46">
        <f t="shared" si="1"/>
        <v>115.2</v>
      </c>
    </row>
    <row r="47" spans="10:26" ht="12.75">
      <c r="J47">
        <f t="shared" si="6"/>
        <v>86.73375</v>
      </c>
      <c r="K47">
        <f t="shared" si="7"/>
        <v>40.29545454545455</v>
      </c>
      <c r="O47">
        <f t="shared" si="2"/>
        <v>352.935</v>
      </c>
      <c r="P47">
        <f t="shared" si="3"/>
        <v>54.81818181818181</v>
      </c>
      <c r="U47">
        <v>1.83</v>
      </c>
      <c r="V47">
        <v>21.86</v>
      </c>
      <c r="Y47">
        <f t="shared" si="0"/>
        <v>13.32</v>
      </c>
      <c r="Z47">
        <f t="shared" si="1"/>
        <v>128.56</v>
      </c>
    </row>
    <row r="48" spans="10:26" ht="12.75">
      <c r="J48">
        <f t="shared" si="6"/>
        <v>84.45875000000001</v>
      </c>
      <c r="K48">
        <f t="shared" si="7"/>
        <v>42.272727272727266</v>
      </c>
      <c r="O48">
        <f t="shared" si="2"/>
        <v>343.83500000000004</v>
      </c>
      <c r="P48">
        <f t="shared" si="3"/>
        <v>46.909090909090935</v>
      </c>
      <c r="U48">
        <v>0.46</v>
      </c>
      <c r="V48">
        <v>18.45</v>
      </c>
      <c r="Y48">
        <f t="shared" si="0"/>
        <v>7.84</v>
      </c>
      <c r="Z48">
        <f t="shared" si="1"/>
        <v>142.2</v>
      </c>
    </row>
    <row r="49" spans="10:26" ht="12.75">
      <c r="J49">
        <f t="shared" si="6"/>
        <v>82</v>
      </c>
      <c r="K49">
        <f t="shared" si="7"/>
        <v>43.97727272727272</v>
      </c>
      <c r="O49">
        <f t="shared" si="2"/>
        <v>334</v>
      </c>
      <c r="P49">
        <f t="shared" si="3"/>
        <v>40.09090909090912</v>
      </c>
      <c r="U49">
        <v>0</v>
      </c>
      <c r="V49">
        <v>15</v>
      </c>
      <c r="W49">
        <f>U34-U49</f>
        <v>84</v>
      </c>
      <c r="X49">
        <f>V34-V49</f>
        <v>33</v>
      </c>
      <c r="Y49">
        <f t="shared" si="0"/>
        <v>6</v>
      </c>
      <c r="Z49">
        <f t="shared" si="1"/>
        <v>156</v>
      </c>
    </row>
    <row r="50" spans="10:26" ht="12.75">
      <c r="J50">
        <f t="shared" si="6"/>
        <v>79.38375</v>
      </c>
      <c r="K50">
        <f t="shared" si="7"/>
        <v>45.40909090909091</v>
      </c>
      <c r="O50">
        <f t="shared" si="2"/>
        <v>323.535</v>
      </c>
      <c r="P50">
        <f t="shared" si="3"/>
        <v>34.363636363636374</v>
      </c>
      <c r="T50" t="s">
        <v>14</v>
      </c>
      <c r="U50">
        <v>0</v>
      </c>
      <c r="V50">
        <v>13</v>
      </c>
      <c r="Y50">
        <f t="shared" si="0"/>
        <v>6</v>
      </c>
      <c r="Z50">
        <f t="shared" si="1"/>
        <v>164</v>
      </c>
    </row>
    <row r="51" spans="10:26" ht="12.75">
      <c r="J51">
        <f t="shared" si="6"/>
        <v>76.65375</v>
      </c>
      <c r="K51">
        <f t="shared" si="7"/>
        <v>46.527272727272724</v>
      </c>
      <c r="O51">
        <f t="shared" si="2"/>
        <v>312.615</v>
      </c>
      <c r="P51">
        <f t="shared" si="3"/>
        <v>29.890909090909105</v>
      </c>
      <c r="T51" t="s">
        <v>17</v>
      </c>
      <c r="U51">
        <v>0.35</v>
      </c>
      <c r="V51">
        <v>10.3</v>
      </c>
      <c r="Y51">
        <f t="shared" si="0"/>
        <v>7.4</v>
      </c>
      <c r="Z51">
        <f t="shared" si="1"/>
        <v>174.8</v>
      </c>
    </row>
    <row r="52" spans="10:26" ht="12.75">
      <c r="J52">
        <f t="shared" si="6"/>
        <v>73.81875000000001</v>
      </c>
      <c r="K52">
        <f t="shared" si="7"/>
        <v>47.345454545454544</v>
      </c>
      <c r="O52">
        <f t="shared" si="2"/>
        <v>301.27500000000003</v>
      </c>
      <c r="P52">
        <f t="shared" si="3"/>
        <v>26.618181818181824</v>
      </c>
      <c r="U52">
        <v>0.78</v>
      </c>
      <c r="V52">
        <v>8.98</v>
      </c>
      <c r="Y52">
        <f t="shared" si="0"/>
        <v>9.120000000000001</v>
      </c>
      <c r="Z52">
        <f t="shared" si="1"/>
        <v>180.07999999999998</v>
      </c>
    </row>
    <row r="53" spans="10:26" ht="12.75">
      <c r="J53">
        <f t="shared" si="6"/>
        <v>70.92250000000001</v>
      </c>
      <c r="K53">
        <f t="shared" si="7"/>
        <v>47.836363636363636</v>
      </c>
      <c r="O53">
        <f t="shared" si="2"/>
        <v>289.69000000000005</v>
      </c>
      <c r="P53">
        <f t="shared" si="3"/>
        <v>24.654545454545456</v>
      </c>
      <c r="U53">
        <v>1.38</v>
      </c>
      <c r="V53">
        <v>7.71</v>
      </c>
      <c r="Y53">
        <f t="shared" si="0"/>
        <v>11.52</v>
      </c>
      <c r="Z53">
        <f t="shared" si="1"/>
        <v>185.16</v>
      </c>
    </row>
    <row r="54" spans="10:26" ht="12.75">
      <c r="J54" s="2">
        <f>B22-B26</f>
        <v>68</v>
      </c>
      <c r="K54" s="2">
        <f>B23</f>
        <v>48</v>
      </c>
      <c r="L54">
        <f>J39-J54</f>
        <v>28</v>
      </c>
      <c r="M54">
        <f>K54-K39</f>
        <v>30</v>
      </c>
      <c r="O54">
        <f t="shared" si="2"/>
        <v>278</v>
      </c>
      <c r="P54">
        <f t="shared" si="3"/>
        <v>24</v>
      </c>
      <c r="U54">
        <v>2.14</v>
      </c>
      <c r="V54">
        <v>6.5</v>
      </c>
      <c r="Y54">
        <f t="shared" si="0"/>
        <v>14.56</v>
      </c>
      <c r="Z54">
        <f t="shared" si="1"/>
        <v>190</v>
      </c>
    </row>
    <row r="55" spans="9:26" ht="12.75">
      <c r="I55" t="s">
        <v>14</v>
      </c>
      <c r="J55" s="2">
        <f>B28</f>
        <v>68</v>
      </c>
      <c r="K55" s="2">
        <f>B23</f>
        <v>48</v>
      </c>
      <c r="M55" t="s">
        <v>31</v>
      </c>
      <c r="O55">
        <f t="shared" si="2"/>
        <v>278</v>
      </c>
      <c r="P55">
        <f t="shared" si="3"/>
        <v>24</v>
      </c>
      <c r="U55">
        <v>3.06</v>
      </c>
      <c r="V55">
        <v>5.36</v>
      </c>
      <c r="Y55">
        <f t="shared" si="0"/>
        <v>18.240000000000002</v>
      </c>
      <c r="Z55">
        <f t="shared" si="1"/>
        <v>194.56</v>
      </c>
    </row>
    <row r="56" spans="9:26" ht="12.75">
      <c r="I56" t="s">
        <v>16</v>
      </c>
      <c r="J56">
        <f>J55+(U35-U34)*$M$56</f>
        <v>60.892380952380954</v>
      </c>
      <c r="K56">
        <f>K55+(V35-V34)*$M$58</f>
        <v>47.803636363636365</v>
      </c>
      <c r="M56">
        <f>L70/W49</f>
        <v>0.8095238095238095</v>
      </c>
      <c r="O56">
        <f t="shared" si="2"/>
        <v>249.56952380952382</v>
      </c>
      <c r="P56">
        <f t="shared" si="3"/>
        <v>24.78545454545454</v>
      </c>
      <c r="U56">
        <v>4.11</v>
      </c>
      <c r="V56">
        <v>4.3</v>
      </c>
      <c r="Y56">
        <f t="shared" si="0"/>
        <v>22.44</v>
      </c>
      <c r="Z56">
        <f t="shared" si="1"/>
        <v>198.8</v>
      </c>
    </row>
    <row r="57" spans="10:26" ht="12.75">
      <c r="J57">
        <f aca="true" t="shared" si="8" ref="J57:J69">J56+(U36-U35)*$M$56</f>
        <v>53.86571428571429</v>
      </c>
      <c r="K57">
        <f aca="true" t="shared" si="9" ref="K57:K69">K56+(V36-V35)*$M$58</f>
        <v>47.21454545454546</v>
      </c>
      <c r="M57" t="s">
        <v>32</v>
      </c>
      <c r="O57">
        <f t="shared" si="2"/>
        <v>221.46285714285716</v>
      </c>
      <c r="P57">
        <f t="shared" si="3"/>
        <v>27.141818181818167</v>
      </c>
      <c r="U57">
        <v>5.29</v>
      </c>
      <c r="V57">
        <v>3.34</v>
      </c>
      <c r="Y57">
        <f t="shared" si="0"/>
        <v>27.16</v>
      </c>
      <c r="Z57">
        <f t="shared" si="1"/>
        <v>202.64</v>
      </c>
    </row>
    <row r="58" spans="10:26" ht="12.75">
      <c r="J58">
        <f t="shared" si="8"/>
        <v>46.9847619047619</v>
      </c>
      <c r="K58">
        <f t="shared" si="9"/>
        <v>46.23272727272728</v>
      </c>
      <c r="M58">
        <f>M70/X49</f>
        <v>1.0909090909090908</v>
      </c>
      <c r="O58">
        <f t="shared" si="2"/>
        <v>193.9390476190476</v>
      </c>
      <c r="P58">
        <f t="shared" si="3"/>
        <v>31.069090909090875</v>
      </c>
      <c r="U58">
        <v>6.6</v>
      </c>
      <c r="V58">
        <v>2.48</v>
      </c>
      <c r="Y58">
        <f t="shared" si="0"/>
        <v>32.4</v>
      </c>
      <c r="Z58">
        <f t="shared" si="1"/>
        <v>206.08</v>
      </c>
    </row>
    <row r="59" spans="10:26" ht="12.75">
      <c r="J59">
        <f t="shared" si="8"/>
        <v>40.33857142857143</v>
      </c>
      <c r="K59">
        <f t="shared" si="9"/>
        <v>44.88000000000001</v>
      </c>
      <c r="O59">
        <f t="shared" si="2"/>
        <v>167.3542857142857</v>
      </c>
      <c r="P59">
        <f t="shared" si="3"/>
        <v>36.47999999999996</v>
      </c>
      <c r="U59">
        <v>8</v>
      </c>
      <c r="V59">
        <v>1.74</v>
      </c>
      <c r="Y59">
        <f t="shared" si="0"/>
        <v>38</v>
      </c>
      <c r="Z59">
        <f t="shared" si="1"/>
        <v>209.04</v>
      </c>
    </row>
    <row r="60" spans="10:26" ht="12.75">
      <c r="J60">
        <f t="shared" si="8"/>
        <v>34</v>
      </c>
      <c r="K60">
        <f t="shared" si="9"/>
        <v>43.17818181818183</v>
      </c>
      <c r="O60">
        <f t="shared" si="2"/>
        <v>142</v>
      </c>
      <c r="P60">
        <f t="shared" si="3"/>
        <v>43.28727272727269</v>
      </c>
      <c r="U60">
        <v>9.49</v>
      </c>
      <c r="V60">
        <v>1.12</v>
      </c>
      <c r="Y60">
        <f t="shared" si="0"/>
        <v>43.96</v>
      </c>
      <c r="Z60">
        <f t="shared" si="1"/>
        <v>211.52</v>
      </c>
    </row>
    <row r="61" spans="10:26" ht="12.75">
      <c r="J61">
        <f t="shared" si="8"/>
        <v>28.025714285714283</v>
      </c>
      <c r="K61">
        <f t="shared" si="9"/>
        <v>41.12727272727274</v>
      </c>
      <c r="O61">
        <f t="shared" si="2"/>
        <v>118.10285714285713</v>
      </c>
      <c r="P61">
        <f t="shared" si="3"/>
        <v>51.49090909090904</v>
      </c>
      <c r="U61">
        <v>11.06</v>
      </c>
      <c r="V61">
        <v>0.64</v>
      </c>
      <c r="Y61">
        <f t="shared" si="0"/>
        <v>50.24</v>
      </c>
      <c r="Z61">
        <f t="shared" si="1"/>
        <v>213.44</v>
      </c>
    </row>
    <row r="62" spans="10:26" ht="12.75">
      <c r="J62">
        <f t="shared" si="8"/>
        <v>22.496666666666666</v>
      </c>
      <c r="K62">
        <f t="shared" si="9"/>
        <v>38.749090909090924</v>
      </c>
      <c r="O62">
        <f t="shared" si="2"/>
        <v>95.98666666666666</v>
      </c>
      <c r="P62">
        <f t="shared" si="3"/>
        <v>61.0036363636363</v>
      </c>
      <c r="U62">
        <v>12.67</v>
      </c>
      <c r="V62">
        <v>0.28</v>
      </c>
      <c r="Y62">
        <f t="shared" si="0"/>
        <v>56.68</v>
      </c>
      <c r="Z62">
        <f t="shared" si="1"/>
        <v>214.88</v>
      </c>
    </row>
    <row r="63" spans="10:26" ht="12.75">
      <c r="J63">
        <f t="shared" si="8"/>
        <v>17.469523809523807</v>
      </c>
      <c r="K63">
        <f t="shared" si="9"/>
        <v>36.08727272727274</v>
      </c>
      <c r="O63">
        <f t="shared" si="2"/>
        <v>75.87809523809523</v>
      </c>
      <c r="P63">
        <f t="shared" si="3"/>
        <v>71.65090909090904</v>
      </c>
      <c r="U63">
        <v>14.32</v>
      </c>
      <c r="V63">
        <v>0.07</v>
      </c>
      <c r="Y63">
        <f t="shared" si="0"/>
        <v>63.28</v>
      </c>
      <c r="Z63">
        <f t="shared" si="1"/>
        <v>215.72</v>
      </c>
    </row>
    <row r="64" spans="10:26" ht="12.75">
      <c r="J64">
        <f t="shared" si="8"/>
        <v>12.984761904761903</v>
      </c>
      <c r="K64">
        <f t="shared" si="9"/>
        <v>33.16363636363638</v>
      </c>
      <c r="O64">
        <f t="shared" si="2"/>
        <v>57.939047619047614</v>
      </c>
      <c r="P64">
        <f t="shared" si="3"/>
        <v>83.34545454545449</v>
      </c>
      <c r="U64">
        <v>16</v>
      </c>
      <c r="V64">
        <v>0</v>
      </c>
      <c r="W64">
        <f>U64-U49</f>
        <v>16</v>
      </c>
      <c r="X64">
        <f>V50-V64</f>
        <v>13</v>
      </c>
      <c r="Y64">
        <f t="shared" si="0"/>
        <v>70</v>
      </c>
      <c r="Z64">
        <f t="shared" si="1"/>
        <v>216</v>
      </c>
    </row>
    <row r="65" spans="10:16" ht="12.75">
      <c r="J65">
        <f t="shared" si="8"/>
        <v>9.107142857142856</v>
      </c>
      <c r="K65">
        <f t="shared" si="9"/>
        <v>30.000000000000018</v>
      </c>
      <c r="O65">
        <f t="shared" si="2"/>
        <v>42.42857142857142</v>
      </c>
      <c r="P65">
        <f t="shared" si="3"/>
        <v>95.99999999999993</v>
      </c>
    </row>
    <row r="66" spans="10:26" ht="12.75">
      <c r="J66">
        <f t="shared" si="8"/>
        <v>5.8771428571428554</v>
      </c>
      <c r="K66">
        <f t="shared" si="9"/>
        <v>26.64000000000002</v>
      </c>
      <c r="O66">
        <f t="shared" si="2"/>
        <v>29.508571428571422</v>
      </c>
      <c r="P66">
        <f t="shared" si="3"/>
        <v>109.43999999999993</v>
      </c>
      <c r="T66" t="s">
        <v>18</v>
      </c>
      <c r="U66">
        <v>74</v>
      </c>
      <c r="V66">
        <v>4</v>
      </c>
      <c r="Y66">
        <f t="shared" si="0"/>
        <v>302</v>
      </c>
      <c r="Z66">
        <f t="shared" si="1"/>
        <v>200</v>
      </c>
    </row>
    <row r="67" spans="10:26" ht="12.75">
      <c r="J67">
        <f t="shared" si="8"/>
        <v>3.3271428571428556</v>
      </c>
      <c r="K67">
        <f t="shared" si="9"/>
        <v>23.127272727272743</v>
      </c>
      <c r="O67">
        <f t="shared" si="2"/>
        <v>19.308571428571423</v>
      </c>
      <c r="P67">
        <f t="shared" si="3"/>
        <v>123.49090909090903</v>
      </c>
      <c r="U67">
        <v>102</v>
      </c>
      <c r="V67">
        <v>4</v>
      </c>
      <c r="Y67">
        <f aca="true" t="shared" si="10" ref="Y67:Y76">U67*$Z$1+6</f>
        <v>414</v>
      </c>
      <c r="Z67">
        <f t="shared" si="1"/>
        <v>200</v>
      </c>
    </row>
    <row r="68" spans="10:26" ht="12.75">
      <c r="J68">
        <f t="shared" si="8"/>
        <v>1.4814285714285698</v>
      </c>
      <c r="K68">
        <f t="shared" si="9"/>
        <v>19.48363636363638</v>
      </c>
      <c r="O68">
        <f t="shared" si="2"/>
        <v>11.925714285714278</v>
      </c>
      <c r="P68">
        <f t="shared" si="3"/>
        <v>138.0654545454545</v>
      </c>
      <c r="U68">
        <v>102</v>
      </c>
      <c r="V68">
        <v>42</v>
      </c>
      <c r="Y68">
        <f t="shared" si="10"/>
        <v>414</v>
      </c>
      <c r="Z68">
        <f aca="true" t="shared" si="11" ref="Z68:Z76">($V$81-V68)*$Z$1</f>
        <v>48</v>
      </c>
    </row>
    <row r="69" spans="10:26" ht="12.75">
      <c r="J69">
        <f t="shared" si="8"/>
        <v>0.3723809523809507</v>
      </c>
      <c r="K69">
        <f t="shared" si="9"/>
        <v>15.76363636363638</v>
      </c>
      <c r="O69">
        <f t="shared" si="2"/>
        <v>7.489523809523803</v>
      </c>
      <c r="P69">
        <f t="shared" si="3"/>
        <v>152.94545454545448</v>
      </c>
      <c r="U69">
        <v>74</v>
      </c>
      <c r="V69">
        <v>42</v>
      </c>
      <c r="Y69">
        <f t="shared" si="10"/>
        <v>302</v>
      </c>
      <c r="Z69">
        <f t="shared" si="11"/>
        <v>48</v>
      </c>
    </row>
    <row r="70" spans="10:16" ht="12.75">
      <c r="J70" s="2">
        <v>0</v>
      </c>
      <c r="K70" s="2">
        <f>B23-C28</f>
        <v>12</v>
      </c>
      <c r="L70">
        <f>J55-J70</f>
        <v>68</v>
      </c>
      <c r="M70">
        <f>K55-K70</f>
        <v>36</v>
      </c>
      <c r="O70">
        <f t="shared" si="2"/>
        <v>6</v>
      </c>
      <c r="P70">
        <f t="shared" si="3"/>
        <v>168</v>
      </c>
    </row>
    <row r="71" spans="9:26" ht="12.75">
      <c r="I71" t="s">
        <v>14</v>
      </c>
      <c r="J71" s="2">
        <v>0</v>
      </c>
      <c r="K71" s="2">
        <f>C29</f>
        <v>12</v>
      </c>
      <c r="M71" t="s">
        <v>31</v>
      </c>
      <c r="O71">
        <f t="shared" si="2"/>
        <v>6</v>
      </c>
      <c r="P71">
        <f t="shared" si="3"/>
        <v>168</v>
      </c>
      <c r="T71" t="s">
        <v>19</v>
      </c>
      <c r="U71">
        <v>79</v>
      </c>
      <c r="V71">
        <v>25</v>
      </c>
      <c r="Y71">
        <f t="shared" si="10"/>
        <v>322</v>
      </c>
      <c r="Z71">
        <f t="shared" si="11"/>
        <v>116</v>
      </c>
    </row>
    <row r="72" spans="9:26" ht="12.75">
      <c r="I72" t="s">
        <v>17</v>
      </c>
      <c r="J72">
        <f>J71+(U51-U50)*$M$72</f>
        <v>0.39375</v>
      </c>
      <c r="K72">
        <f>K71+(V51-V50)*$M$74</f>
        <v>9.507692307692308</v>
      </c>
      <c r="M72">
        <f>L85/W64</f>
        <v>1.125</v>
      </c>
      <c r="O72">
        <f t="shared" si="2"/>
        <v>7.575</v>
      </c>
      <c r="P72">
        <f t="shared" si="3"/>
        <v>177.96923076923076</v>
      </c>
      <c r="U72">
        <v>97</v>
      </c>
      <c r="V72">
        <v>25</v>
      </c>
      <c r="Y72">
        <f t="shared" si="10"/>
        <v>394</v>
      </c>
      <c r="Z72">
        <f t="shared" si="11"/>
        <v>116</v>
      </c>
    </row>
    <row r="73" spans="10:26" ht="12.75">
      <c r="J73">
        <f aca="true" t="shared" si="12" ref="J73:J84">J72+(U52-U51)*$M$72</f>
        <v>0.8775000000000001</v>
      </c>
      <c r="K73">
        <f aca="true" t="shared" si="13" ref="K73:K84">K72+(V52-V51)*$M$74</f>
        <v>8.28923076923077</v>
      </c>
      <c r="M73" t="s">
        <v>32</v>
      </c>
      <c r="O73">
        <f t="shared" si="2"/>
        <v>9.51</v>
      </c>
      <c r="P73">
        <f t="shared" si="3"/>
        <v>182.84307692307692</v>
      </c>
      <c r="U73">
        <v>97</v>
      </c>
      <c r="V73">
        <v>37</v>
      </c>
      <c r="Y73">
        <f t="shared" si="10"/>
        <v>394</v>
      </c>
      <c r="Z73">
        <f t="shared" si="11"/>
        <v>68</v>
      </c>
    </row>
    <row r="74" spans="10:26" ht="12.75">
      <c r="J74">
        <f t="shared" si="12"/>
        <v>1.5524999999999998</v>
      </c>
      <c r="K74">
        <f t="shared" si="13"/>
        <v>7.116923076923077</v>
      </c>
      <c r="M74">
        <f>M85/X64</f>
        <v>0.9230769230769231</v>
      </c>
      <c r="O74">
        <f t="shared" si="2"/>
        <v>12.209999999999999</v>
      </c>
      <c r="P74">
        <f t="shared" si="3"/>
        <v>187.53230769230768</v>
      </c>
      <c r="U74">
        <v>79</v>
      </c>
      <c r="V74">
        <v>37</v>
      </c>
      <c r="Y74">
        <f t="shared" si="10"/>
        <v>322</v>
      </c>
      <c r="Z74">
        <f t="shared" si="11"/>
        <v>68</v>
      </c>
    </row>
    <row r="75" spans="10:16" ht="12.75">
      <c r="J75">
        <f t="shared" si="12"/>
        <v>2.4074999999999998</v>
      </c>
      <c r="K75">
        <f t="shared" si="13"/>
        <v>6</v>
      </c>
      <c r="O75">
        <f t="shared" si="2"/>
        <v>15.629999999999999</v>
      </c>
      <c r="P75">
        <f t="shared" si="3"/>
        <v>192</v>
      </c>
    </row>
    <row r="76" spans="10:26" ht="12.75">
      <c r="J76">
        <f t="shared" si="12"/>
        <v>3.4425</v>
      </c>
      <c r="K76">
        <f t="shared" si="13"/>
        <v>4.947692307692308</v>
      </c>
      <c r="O76">
        <f t="shared" si="2"/>
        <v>19.77</v>
      </c>
      <c r="P76">
        <f t="shared" si="3"/>
        <v>196.20923076923077</v>
      </c>
      <c r="T76" t="s">
        <v>20</v>
      </c>
      <c r="U76">
        <v>49</v>
      </c>
      <c r="V76">
        <v>-2</v>
      </c>
      <c r="Y76">
        <f t="shared" si="10"/>
        <v>202</v>
      </c>
      <c r="Z76">
        <f t="shared" si="11"/>
        <v>224</v>
      </c>
    </row>
    <row r="77" spans="10:16" ht="12.75">
      <c r="J77">
        <f t="shared" si="12"/>
        <v>4.62375</v>
      </c>
      <c r="K77">
        <f t="shared" si="13"/>
        <v>3.9692307692307693</v>
      </c>
      <c r="O77">
        <f t="shared" si="2"/>
        <v>24.495</v>
      </c>
      <c r="P77">
        <f t="shared" si="3"/>
        <v>200.12307692307692</v>
      </c>
    </row>
    <row r="78" spans="10:16" ht="12.75">
      <c r="J78">
        <f t="shared" si="12"/>
        <v>5.95125</v>
      </c>
      <c r="K78">
        <f t="shared" si="13"/>
        <v>3.083076923076923</v>
      </c>
      <c r="O78">
        <f t="shared" si="2"/>
        <v>29.805</v>
      </c>
      <c r="P78">
        <f t="shared" si="3"/>
        <v>203.6676923076923</v>
      </c>
    </row>
    <row r="79" spans="10:22" ht="12.75">
      <c r="J79">
        <f t="shared" si="12"/>
        <v>7.424999999999999</v>
      </c>
      <c r="K79">
        <f t="shared" si="13"/>
        <v>2.289230769230769</v>
      </c>
      <c r="O79">
        <f t="shared" si="2"/>
        <v>35.699999999999996</v>
      </c>
      <c r="P79">
        <f t="shared" si="3"/>
        <v>206.84307692307692</v>
      </c>
      <c r="T79" t="s">
        <v>22</v>
      </c>
      <c r="U79">
        <f>MAX(U2:U78)</f>
        <v>120</v>
      </c>
      <c r="V79">
        <f>MAX(V2:V78)</f>
        <v>48</v>
      </c>
    </row>
    <row r="80" spans="10:22" ht="12.75">
      <c r="J80">
        <f t="shared" si="12"/>
        <v>9</v>
      </c>
      <c r="K80">
        <f t="shared" si="13"/>
        <v>1.606153846153846</v>
      </c>
      <c r="O80">
        <f t="shared" si="2"/>
        <v>42</v>
      </c>
      <c r="P80">
        <f t="shared" si="3"/>
        <v>209.57538461538462</v>
      </c>
      <c r="T80" t="s">
        <v>23</v>
      </c>
      <c r="U80">
        <v>24</v>
      </c>
      <c r="V80">
        <v>6</v>
      </c>
    </row>
    <row r="81" spans="10:22" ht="12.75">
      <c r="J81">
        <f t="shared" si="12"/>
        <v>10.67625</v>
      </c>
      <c r="K81">
        <f t="shared" si="13"/>
        <v>1.0338461538461539</v>
      </c>
      <c r="O81">
        <f t="shared" si="2"/>
        <v>48.705</v>
      </c>
      <c r="P81">
        <f t="shared" si="3"/>
        <v>211.86461538461538</v>
      </c>
      <c r="T81" t="s">
        <v>24</v>
      </c>
      <c r="U81">
        <f>U80+U79</f>
        <v>144</v>
      </c>
      <c r="V81">
        <f>V80+V79</f>
        <v>54</v>
      </c>
    </row>
    <row r="82" spans="10:16" ht="12.75">
      <c r="J82">
        <f t="shared" si="12"/>
        <v>12.442499999999999</v>
      </c>
      <c r="K82">
        <f t="shared" si="13"/>
        <v>0.5907692307692307</v>
      </c>
      <c r="O82">
        <f t="shared" si="2"/>
        <v>55.769999999999996</v>
      </c>
      <c r="P82">
        <f t="shared" si="3"/>
        <v>213.63692307692307</v>
      </c>
    </row>
    <row r="83" spans="10:16" ht="12.75">
      <c r="J83">
        <f t="shared" si="12"/>
        <v>14.253749999999998</v>
      </c>
      <c r="K83">
        <f t="shared" si="13"/>
        <v>0.2584615384615384</v>
      </c>
      <c r="O83">
        <f t="shared" si="2"/>
        <v>63.01499999999999</v>
      </c>
      <c r="P83">
        <f t="shared" si="3"/>
        <v>214.96615384615384</v>
      </c>
    </row>
    <row r="84" spans="10:16" ht="12.75">
      <c r="J84">
        <f t="shared" si="12"/>
        <v>16.11</v>
      </c>
      <c r="K84">
        <f t="shared" si="13"/>
        <v>0.06461538461538455</v>
      </c>
      <c r="O84">
        <f t="shared" si="2"/>
        <v>70.44</v>
      </c>
      <c r="P84">
        <f t="shared" si="3"/>
        <v>215.74153846153845</v>
      </c>
    </row>
    <row r="85" spans="10:16" ht="12.75">
      <c r="J85" s="2">
        <f>B29</f>
        <v>18</v>
      </c>
      <c r="K85" s="2">
        <v>0</v>
      </c>
      <c r="L85">
        <f>J85-J70</f>
        <v>18</v>
      </c>
      <c r="M85">
        <f>K71-K85</f>
        <v>12</v>
      </c>
      <c r="O85">
        <f t="shared" si="2"/>
        <v>78</v>
      </c>
      <c r="P85">
        <f t="shared" si="3"/>
        <v>216</v>
      </c>
    </row>
    <row r="87" spans="9:16" ht="12.75">
      <c r="I87" t="s">
        <v>18</v>
      </c>
      <c r="J87">
        <f>B22-B34-B35</f>
        <v>46</v>
      </c>
      <c r="K87">
        <f>B36</f>
        <v>4</v>
      </c>
      <c r="O87">
        <f>J87*$Q$22+6</f>
        <v>190</v>
      </c>
      <c r="P87">
        <f t="shared" si="3"/>
        <v>200</v>
      </c>
    </row>
    <row r="88" spans="10:16" ht="12.75">
      <c r="J88">
        <f>B22-B34</f>
        <v>74</v>
      </c>
      <c r="K88">
        <f>B36</f>
        <v>4</v>
      </c>
      <c r="O88">
        <f aca="true" t="shared" si="14" ref="O88:O98">J88*$Q$22+6</f>
        <v>302</v>
      </c>
      <c r="P88">
        <f aca="true" t="shared" si="15" ref="P88:P97">($K$102-K88)*$Q$22</f>
        <v>200</v>
      </c>
    </row>
    <row r="89" spans="10:16" ht="12.75">
      <c r="J89">
        <f>J88</f>
        <v>74</v>
      </c>
      <c r="K89">
        <f>B37+B36</f>
        <v>42</v>
      </c>
      <c r="O89">
        <f t="shared" si="14"/>
        <v>302</v>
      </c>
      <c r="P89">
        <f t="shared" si="15"/>
        <v>48</v>
      </c>
    </row>
    <row r="90" spans="10:16" ht="12.75">
      <c r="J90">
        <f>B22-B34-B35</f>
        <v>46</v>
      </c>
      <c r="K90">
        <f>K89</f>
        <v>42</v>
      </c>
      <c r="O90">
        <f t="shared" si="14"/>
        <v>190</v>
      </c>
      <c r="P90">
        <f t="shared" si="15"/>
        <v>48</v>
      </c>
    </row>
    <row r="92" spans="9:16" ht="12.75">
      <c r="I92" t="s">
        <v>19</v>
      </c>
      <c r="J92">
        <f>B22-B34-B39-B40</f>
        <v>51</v>
      </c>
      <c r="K92">
        <f>B23-(B23-B36-B37)-B41-B42</f>
        <v>22</v>
      </c>
      <c r="O92">
        <f t="shared" si="14"/>
        <v>210</v>
      </c>
      <c r="P92">
        <f t="shared" si="15"/>
        <v>128</v>
      </c>
    </row>
    <row r="93" spans="10:16" ht="12.75">
      <c r="J93">
        <f>B22-B34-B39</f>
        <v>69</v>
      </c>
      <c r="K93">
        <f>K92</f>
        <v>22</v>
      </c>
      <c r="O93">
        <f t="shared" si="14"/>
        <v>282</v>
      </c>
      <c r="P93">
        <f t="shared" si="15"/>
        <v>128</v>
      </c>
    </row>
    <row r="94" spans="10:16" ht="12.75">
      <c r="J94">
        <f>J93</f>
        <v>69</v>
      </c>
      <c r="K94">
        <f>B23-(B23-B36-B37)-B41</f>
        <v>37</v>
      </c>
      <c r="O94">
        <f t="shared" si="14"/>
        <v>282</v>
      </c>
      <c r="P94">
        <f t="shared" si="15"/>
        <v>68</v>
      </c>
    </row>
    <row r="95" spans="10:16" ht="12.75">
      <c r="J95">
        <f>J92</f>
        <v>51</v>
      </c>
      <c r="K95">
        <f>K94</f>
        <v>37</v>
      </c>
      <c r="O95">
        <f t="shared" si="14"/>
        <v>210</v>
      </c>
      <c r="P95">
        <f t="shared" si="15"/>
        <v>68</v>
      </c>
    </row>
    <row r="97" spans="9:16" ht="12.75">
      <c r="I97" t="s">
        <v>41</v>
      </c>
      <c r="J97">
        <f>B31-(B32/2)</f>
        <v>39</v>
      </c>
      <c r="K97">
        <f>-2+(B32/2)</f>
        <v>11</v>
      </c>
      <c r="O97">
        <f t="shared" si="14"/>
        <v>162</v>
      </c>
      <c r="P97">
        <f t="shared" si="15"/>
        <v>172</v>
      </c>
    </row>
    <row r="98" spans="9:15" ht="12.75">
      <c r="I98" t="s">
        <v>42</v>
      </c>
      <c r="J98">
        <f>B32</f>
        <v>26</v>
      </c>
      <c r="O98">
        <f t="shared" si="14"/>
        <v>110</v>
      </c>
    </row>
    <row r="100" spans="9:11" ht="12.75">
      <c r="I100" t="s">
        <v>22</v>
      </c>
      <c r="J100">
        <f>MAX(J23:J99)</f>
        <v>96</v>
      </c>
      <c r="K100">
        <f>MAX(K23:K99)</f>
        <v>48</v>
      </c>
    </row>
    <row r="101" spans="9:11" ht="12.75">
      <c r="I101" t="s">
        <v>23</v>
      </c>
      <c r="J101">
        <v>24</v>
      </c>
      <c r="K101">
        <v>6</v>
      </c>
    </row>
    <row r="102" spans="9:11" ht="12.75">
      <c r="I102" t="s">
        <v>24</v>
      </c>
      <c r="J102">
        <f>J101+J100</f>
        <v>120</v>
      </c>
      <c r="K102">
        <f>K101+K100</f>
        <v>54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ZF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z112578</dc:creator>
  <cp:keywords/>
  <dc:description/>
  <cp:lastModifiedBy>Mike</cp:lastModifiedBy>
  <dcterms:created xsi:type="dcterms:W3CDTF">2007-01-22T16:42:12Z</dcterms:created>
  <dcterms:modified xsi:type="dcterms:W3CDTF">2007-01-27T19:50:15Z</dcterms:modified>
  <cp:category/>
  <cp:version/>
  <cp:contentType/>
  <cp:contentStatus/>
</cp:coreProperties>
</file>